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992" firstSheet="4" activeTab="11"/>
  </bookViews>
  <sheets>
    <sheet name="Pvt.Sez Exports " sheetId="1" r:id="rId1"/>
    <sheet name="Pvt.Sez Employment" sheetId="2" r:id="rId2"/>
    <sheet name="Pvt.Sez Investment" sheetId="3" r:id="rId3"/>
    <sheet name="Vsez Exports" sheetId="4" r:id="rId4"/>
    <sheet name="Vsez Employment" sheetId="5" r:id="rId5"/>
    <sheet name="Vsez Investment" sheetId="6" r:id="rId6"/>
    <sheet name="Sectorwise VSEZ" sheetId="7" r:id="rId7"/>
    <sheet name="Sectorwise Pvt. Sez" sheetId="8" r:id="rId8"/>
    <sheet name="ANEX V for private SEZ" sheetId="10" r:id="rId9"/>
    <sheet name="ANEX VI for private SEZ" sheetId="11" r:id="rId10"/>
    <sheet name="combined sectorwise export" sheetId="12" r:id="rId11"/>
    <sheet name="combined sectorwise InvEMP" sheetId="13" r:id="rId12"/>
    <sheet name="Sheet1" sheetId="14" r:id="rId13"/>
    <sheet name="Compatibility Report" sheetId="15" r:id="rId14"/>
  </sheets>
  <definedNames>
    <definedName name="_xlnm._FilterDatabase" localSheetId="1" hidden="1">'Pvt.Sez Employment'!$E$1:$E$40</definedName>
    <definedName name="_xlnm._FilterDatabase" localSheetId="0" hidden="1">'Pvt.Sez Exports '!$B$1:$B$37</definedName>
    <definedName name="_xlnm._FilterDatabase" localSheetId="2" hidden="1">'Pvt.Sez Investment'!$E$1:$E$39</definedName>
    <definedName name="_xlnm._FilterDatabase" localSheetId="7" hidden="1">'Sectorwise Pvt. Sez'!$D$1:$D$32</definedName>
    <definedName name="_xlnm.Print_Area" localSheetId="9">'ANEX VI for private SEZ'!$A$1:$H$22</definedName>
    <definedName name="_xlnm.Print_Area" localSheetId="0">'Pvt.Sez Exports '!$A$1:$P$38</definedName>
    <definedName name="_xlnm.Print_Area" localSheetId="2">'Pvt.Sez Investment'!$A$1:$R$39</definedName>
    <definedName name="_xlnm.Print_Area" localSheetId="7">'Sectorwise Pvt. Sez'!$A$1:$W$30</definedName>
    <definedName name="_xlnm.Print_Area" localSheetId="5">'Vsez Investment'!$A$2:$H$11</definedName>
  </definedNames>
  <calcPr calcId="144525"/>
</workbook>
</file>

<file path=xl/calcChain.xml><?xml version="1.0" encoding="utf-8"?>
<calcChain xmlns="http://schemas.openxmlformats.org/spreadsheetml/2006/main">
  <c r="E22" i="12" l="1"/>
  <c r="N34" i="1" l="1"/>
  <c r="J19" i="1"/>
  <c r="J29" i="1" l="1"/>
  <c r="M12" i="2" l="1"/>
  <c r="P27" i="3" l="1"/>
  <c r="J30" i="1" l="1"/>
  <c r="J20" i="1" l="1"/>
  <c r="C21" i="12" l="1"/>
  <c r="F21" i="12" s="1"/>
  <c r="C18" i="12"/>
  <c r="F18" i="12" s="1"/>
  <c r="C11" i="12"/>
  <c r="F11" i="12" s="1"/>
  <c r="C10" i="12"/>
  <c r="F10" i="12" s="1"/>
  <c r="C9" i="12"/>
  <c r="F9" i="12" s="1"/>
  <c r="C8" i="12"/>
  <c r="F8" i="12" s="1"/>
  <c r="C6" i="12"/>
  <c r="F6" i="12" s="1"/>
  <c r="F5" i="12"/>
  <c r="F7" i="12"/>
  <c r="F12" i="12"/>
  <c r="F13" i="12"/>
  <c r="F14" i="12"/>
  <c r="F15" i="12"/>
  <c r="F16" i="12"/>
  <c r="F17" i="12"/>
  <c r="F19" i="12"/>
  <c r="F20" i="12"/>
  <c r="P28" i="3" l="1"/>
  <c r="P17" i="3" l="1"/>
  <c r="M22" i="2"/>
  <c r="J8" i="1"/>
  <c r="W3" i="7" l="1"/>
  <c r="I7" i="4"/>
  <c r="P34" i="3"/>
  <c r="M32" i="2"/>
  <c r="J31" i="1"/>
  <c r="G27" i="8" s="1"/>
  <c r="W27" i="8" s="1"/>
  <c r="H30" i="8"/>
  <c r="I30" i="8"/>
  <c r="J30" i="8"/>
  <c r="K30" i="8"/>
  <c r="M30" i="8"/>
  <c r="N30" i="8"/>
  <c r="P30" i="8"/>
  <c r="U30" i="8"/>
  <c r="W20" i="8" l="1"/>
  <c r="M23" i="2"/>
  <c r="J22" i="1"/>
  <c r="J14" i="1"/>
  <c r="J7" i="1" l="1"/>
  <c r="P33" i="3" l="1"/>
  <c r="J13" i="1"/>
  <c r="M24" i="2"/>
  <c r="J23" i="1"/>
  <c r="P32" i="3"/>
  <c r="M19" i="2"/>
  <c r="J18" i="1"/>
  <c r="J11" i="1"/>
  <c r="M9" i="2" l="1"/>
  <c r="M34" i="2"/>
  <c r="J33" i="1"/>
  <c r="M27" i="2"/>
  <c r="J26" i="1"/>
  <c r="J24" i="1"/>
  <c r="M20" i="2"/>
  <c r="M16" i="2"/>
  <c r="J15" i="1"/>
  <c r="M13" i="2"/>
  <c r="J12" i="1" l="1"/>
  <c r="M11" i="2"/>
  <c r="J10" i="1"/>
  <c r="P31" i="3" l="1"/>
  <c r="M28" i="2"/>
  <c r="J27" i="1"/>
  <c r="L15" i="8" s="1"/>
  <c r="W15" i="8" s="1"/>
  <c r="M26" i="2"/>
  <c r="C10" i="11" s="1"/>
  <c r="E10" i="11" s="1"/>
  <c r="J25" i="1"/>
  <c r="J21" i="1"/>
  <c r="M21" i="2"/>
  <c r="V14" i="8"/>
  <c r="M18" i="2"/>
  <c r="J17" i="1"/>
  <c r="Q11" i="8" s="1"/>
  <c r="M8" i="2"/>
  <c r="N8" i="2" s="1"/>
  <c r="M30" i="2"/>
  <c r="M31" i="2"/>
  <c r="M29" i="2"/>
  <c r="Q25" i="8"/>
  <c r="W25" i="8" s="1"/>
  <c r="L26" i="8"/>
  <c r="W26" i="8" s="1"/>
  <c r="J28" i="1"/>
  <c r="G24" i="8" s="1"/>
  <c r="M25" i="2"/>
  <c r="C7" i="11" s="1"/>
  <c r="N15" i="2"/>
  <c r="W23" i="8"/>
  <c r="H21" i="13"/>
  <c r="L3" i="8"/>
  <c r="J7" i="4"/>
  <c r="M10" i="2"/>
  <c r="M14" i="2"/>
  <c r="P21" i="3"/>
  <c r="P19" i="3"/>
  <c r="O10" i="8"/>
  <c r="T10" i="8"/>
  <c r="P12" i="3"/>
  <c r="V21" i="8"/>
  <c r="W21" i="8" s="1"/>
  <c r="H6" i="13"/>
  <c r="H7" i="13"/>
  <c r="H8" i="13"/>
  <c r="H9" i="13"/>
  <c r="H10" i="13"/>
  <c r="H11" i="13"/>
  <c r="H12" i="13"/>
  <c r="H13" i="13"/>
  <c r="H14" i="13"/>
  <c r="H15" i="13"/>
  <c r="H16" i="13"/>
  <c r="H17" i="13"/>
  <c r="H18" i="13"/>
  <c r="H19" i="13"/>
  <c r="H20" i="13"/>
  <c r="F22" i="13"/>
  <c r="C22" i="13"/>
  <c r="P11" i="3"/>
  <c r="D22" i="12"/>
  <c r="G22" i="13"/>
  <c r="D22" i="13"/>
  <c r="E21" i="13"/>
  <c r="E20" i="13"/>
  <c r="E19" i="13"/>
  <c r="E18" i="13"/>
  <c r="E17" i="13"/>
  <c r="E16" i="13"/>
  <c r="E15" i="13"/>
  <c r="E14" i="13"/>
  <c r="E13" i="13"/>
  <c r="E12" i="13"/>
  <c r="E11" i="13"/>
  <c r="E10" i="13"/>
  <c r="E9" i="13"/>
  <c r="E8" i="13"/>
  <c r="E7" i="13"/>
  <c r="E6" i="13"/>
  <c r="C22" i="12"/>
  <c r="G35" i="2"/>
  <c r="H35" i="2"/>
  <c r="I35" i="2"/>
  <c r="J35" i="2"/>
  <c r="K35" i="2"/>
  <c r="L35" i="2"/>
  <c r="W22" i="8"/>
  <c r="P16" i="3"/>
  <c r="G11" i="6"/>
  <c r="G8" i="5"/>
  <c r="G34" i="1"/>
  <c r="H34" i="1"/>
  <c r="I34" i="1"/>
  <c r="K34" i="1"/>
  <c r="L34" i="1"/>
  <c r="O34" i="1"/>
  <c r="H8" i="11"/>
  <c r="H9" i="11"/>
  <c r="H10" i="11"/>
  <c r="H11" i="11"/>
  <c r="H13" i="11"/>
  <c r="H14" i="11"/>
  <c r="H18" i="11"/>
  <c r="H20" i="11"/>
  <c r="H21" i="11"/>
  <c r="G22" i="11"/>
  <c r="D22" i="11"/>
  <c r="E21" i="11"/>
  <c r="D22" i="10"/>
  <c r="G37" i="3"/>
  <c r="H37" i="3"/>
  <c r="I37" i="3"/>
  <c r="J37" i="3"/>
  <c r="K37" i="3"/>
  <c r="L37" i="3"/>
  <c r="M37" i="3"/>
  <c r="N37" i="3"/>
  <c r="O37" i="3"/>
  <c r="C21" i="10"/>
  <c r="C20" i="10"/>
  <c r="C19" i="10"/>
  <c r="C18" i="10"/>
  <c r="C17" i="10"/>
  <c r="C16" i="10"/>
  <c r="C15" i="10"/>
  <c r="C14" i="10"/>
  <c r="C13" i="10"/>
  <c r="C12" i="10"/>
  <c r="C11" i="10"/>
  <c r="C10" i="10"/>
  <c r="C9" i="10"/>
  <c r="C8" i="10"/>
  <c r="C7" i="10"/>
  <c r="C6" i="10"/>
  <c r="C5" i="10"/>
  <c r="E7" i="10"/>
  <c r="E8" i="10"/>
  <c r="E12" i="10"/>
  <c r="F12" i="10" s="1"/>
  <c r="E13" i="10"/>
  <c r="F13" i="10" s="1"/>
  <c r="E15" i="10"/>
  <c r="E20" i="10"/>
  <c r="C15" i="11"/>
  <c r="E15" i="11" s="1"/>
  <c r="P25" i="3"/>
  <c r="F6" i="11" s="1"/>
  <c r="H6" i="11" s="1"/>
  <c r="C17" i="11"/>
  <c r="E17" i="11" s="1"/>
  <c r="P10" i="3"/>
  <c r="P13" i="3"/>
  <c r="P14" i="3"/>
  <c r="F19" i="11" s="1"/>
  <c r="H19" i="11" s="1"/>
  <c r="P15" i="3"/>
  <c r="P18" i="3"/>
  <c r="P20" i="3"/>
  <c r="F16" i="11" s="1"/>
  <c r="H16" i="11" s="1"/>
  <c r="P22" i="3"/>
  <c r="P23" i="3"/>
  <c r="P24" i="3"/>
  <c r="P26" i="3"/>
  <c r="P36" i="3"/>
  <c r="P29" i="3"/>
  <c r="P30" i="3"/>
  <c r="C6" i="11"/>
  <c r="E6" i="11" s="1"/>
  <c r="F17" i="11"/>
  <c r="H17" i="11" s="1"/>
  <c r="L9" i="8"/>
  <c r="W9" i="8" s="1"/>
  <c r="C19" i="11"/>
  <c r="E19" i="11" s="1"/>
  <c r="O4" i="8"/>
  <c r="M34" i="1"/>
  <c r="S14" i="8"/>
  <c r="S30" i="8" s="1"/>
  <c r="L6" i="8"/>
  <c r="W6" i="8" s="1"/>
  <c r="E9" i="11"/>
  <c r="E13" i="11"/>
  <c r="E14" i="11"/>
  <c r="E18" i="11"/>
  <c r="E20" i="11"/>
  <c r="E11" i="11"/>
  <c r="E8" i="11"/>
  <c r="V13" i="8"/>
  <c r="W13" i="8" s="1"/>
  <c r="F17" i="8"/>
  <c r="F30" i="8" s="1"/>
  <c r="E5" i="10" s="1"/>
  <c r="T7" i="8"/>
  <c r="O12" i="8"/>
  <c r="G8" i="8"/>
  <c r="W8" i="8" s="1"/>
  <c r="G18" i="8"/>
  <c r="W18" i="8" s="1"/>
  <c r="G19" i="8"/>
  <c r="R29" i="8"/>
  <c r="R30" i="8" s="1"/>
  <c r="E17" i="10" s="1"/>
  <c r="E9" i="10"/>
  <c r="W5" i="8"/>
  <c r="E10" i="10"/>
  <c r="G10" i="6"/>
  <c r="E11" i="6"/>
  <c r="F15" i="11" l="1"/>
  <c r="H15" i="11" s="1"/>
  <c r="F20" i="10"/>
  <c r="W10" i="8"/>
  <c r="F7" i="11"/>
  <c r="H7" i="11" s="1"/>
  <c r="F5" i="10"/>
  <c r="F17" i="10"/>
  <c r="F15" i="10"/>
  <c r="F7" i="10"/>
  <c r="W29" i="8"/>
  <c r="W12" i="8"/>
  <c r="O30" i="8"/>
  <c r="E14" i="10" s="1"/>
  <c r="F14" i="10" s="1"/>
  <c r="V30" i="8"/>
  <c r="E21" i="10" s="1"/>
  <c r="F21" i="10" s="1"/>
  <c r="T30" i="8"/>
  <c r="E19" i="10" s="1"/>
  <c r="F19" i="10" s="1"/>
  <c r="W24" i="8"/>
  <c r="G30" i="8"/>
  <c r="E6" i="10" s="1"/>
  <c r="F6" i="10" s="1"/>
  <c r="W11" i="8"/>
  <c r="W3" i="8"/>
  <c r="L30" i="8"/>
  <c r="F10" i="10"/>
  <c r="F8" i="10"/>
  <c r="H22" i="13"/>
  <c r="J34" i="1"/>
  <c r="W17" i="8"/>
  <c r="Q16" i="8"/>
  <c r="Q30" i="8" s="1"/>
  <c r="F9" i="10"/>
  <c r="C22" i="10"/>
  <c r="E7" i="11"/>
  <c r="C16" i="11"/>
  <c r="E16" i="11" s="1"/>
  <c r="F12" i="11"/>
  <c r="H12" i="11" s="1"/>
  <c r="E22" i="13"/>
  <c r="F22" i="12"/>
  <c r="M35" i="2"/>
  <c r="W14" i="8"/>
  <c r="E18" i="10"/>
  <c r="F18" i="10" s="1"/>
  <c r="C12" i="11"/>
  <c r="E12" i="11" s="1"/>
  <c r="W19" i="8"/>
  <c r="W7" i="8"/>
  <c r="W4" i="8"/>
  <c r="P37" i="3"/>
  <c r="W30" i="8" l="1"/>
  <c r="E11" i="10"/>
  <c r="F11" i="10" s="1"/>
  <c r="W16" i="8"/>
  <c r="E16" i="10"/>
  <c r="F16" i="10" s="1"/>
  <c r="E22" i="11"/>
  <c r="F22" i="11"/>
  <c r="H22" i="11" s="1"/>
  <c r="C22" i="11"/>
  <c r="E22" i="10" l="1"/>
  <c r="F22" i="10" s="1"/>
</calcChain>
</file>

<file path=xl/sharedStrings.xml><?xml version="1.0" encoding="utf-8"?>
<sst xmlns="http://schemas.openxmlformats.org/spreadsheetml/2006/main" count="801" uniqueCount="318">
  <si>
    <t>Name of the SEZ</t>
  </si>
  <si>
    <t>Location</t>
  </si>
  <si>
    <t>Type</t>
  </si>
  <si>
    <t>Physical Exports</t>
  </si>
  <si>
    <t xml:space="preserve">Imports </t>
  </si>
  <si>
    <t>IT/ITES</t>
  </si>
  <si>
    <t>Trading</t>
  </si>
  <si>
    <t>Manufacturing</t>
  </si>
  <si>
    <t>Total</t>
  </si>
  <si>
    <t>Deemed Exports</t>
  </si>
  <si>
    <t>DTA Sales</t>
  </si>
  <si>
    <t>Total Production</t>
  </si>
  <si>
    <t>Capital goods</t>
  </si>
  <si>
    <t>Raw material/consumables etc.</t>
  </si>
  <si>
    <t>SemiConductors</t>
  </si>
  <si>
    <t>15.01.07</t>
  </si>
  <si>
    <t>10.04.07</t>
  </si>
  <si>
    <t>20.09.07</t>
  </si>
  <si>
    <t>Divi’s Laboratories Limited, Vskp</t>
  </si>
  <si>
    <t>Chippada, Visakhapatnam</t>
  </si>
  <si>
    <t>Pharmaceuticals</t>
  </si>
  <si>
    <t>16.05.06</t>
  </si>
  <si>
    <t>Apache SEZ Development India Private Limited,Nellore</t>
  </si>
  <si>
    <t>Tada Mandal, Nellore District</t>
  </si>
  <si>
    <t>Footwear</t>
  </si>
  <si>
    <t>08.08.06</t>
  </si>
  <si>
    <t>Whitefield paper mills Ltd, Kovvur</t>
  </si>
  <si>
    <t>Kovvur, EG District</t>
  </si>
  <si>
    <t>Writing and printing paper mill</t>
  </si>
  <si>
    <t>22.12.06</t>
  </si>
  <si>
    <t>Visakhapatnam</t>
  </si>
  <si>
    <t>Hetero Infrastructure private Limited, Vskp</t>
  </si>
  <si>
    <t>Nakkapalli</t>
  </si>
  <si>
    <t>11.01.07</t>
  </si>
  <si>
    <t>Nakkapali, Visakhapatnam</t>
  </si>
  <si>
    <t>Brandix India Apparel City Private Ltd., Vskp</t>
  </si>
  <si>
    <t>Achutapuram, Visakhapatnam</t>
  </si>
  <si>
    <t>APIIC Ltd. (IT/ITES) Madhurwada, Hill No. 3</t>
  </si>
  <si>
    <t>11.04.07</t>
  </si>
  <si>
    <t>Multi product</t>
  </si>
  <si>
    <t>Kakinada SEZ Private Limited,Kakinada</t>
  </si>
  <si>
    <t>Kakinada, EG District</t>
  </si>
  <si>
    <t>Ramky Pharma City (India) Pvt. Ltd, Vskp.</t>
  </si>
  <si>
    <t>Parawada Mandal, Visakhapatnam</t>
  </si>
  <si>
    <t>10.05.07</t>
  </si>
  <si>
    <t>Sricity Pvt. Ltd.,Chittoor</t>
  </si>
  <si>
    <t>Chittoor</t>
  </si>
  <si>
    <t>Multi Product</t>
  </si>
  <si>
    <t>Mas Fabric Park (India) Pvt. Ltd., Nellore</t>
  </si>
  <si>
    <t>Nellore</t>
  </si>
  <si>
    <t>Textile and apparel</t>
  </si>
  <si>
    <t>06.11.07</t>
  </si>
  <si>
    <t>Parry Infrastructure Company Private Limited, Kakinada</t>
  </si>
  <si>
    <t>Food Processing</t>
  </si>
  <si>
    <t>20.12.07</t>
  </si>
  <si>
    <t>Biotech</t>
  </si>
  <si>
    <t>M/s. APIIC Ltd., Naidupeta</t>
  </si>
  <si>
    <t>Nellore, AP</t>
  </si>
  <si>
    <t>16.02.2009</t>
  </si>
  <si>
    <t>M/s. Dr. Reddy's Laboratories ltd</t>
  </si>
  <si>
    <t>M/s. Bharatiya international SEZ Ltd</t>
  </si>
  <si>
    <t>Leather Sector</t>
  </si>
  <si>
    <t>04.05.2009</t>
  </si>
  <si>
    <t>M/s. Anrak Aluminium Ltd, Makavarapallem Dist, Visakhapatnam</t>
  </si>
  <si>
    <t>Makavarapallem Village, Visakhapatnam</t>
  </si>
  <si>
    <t>Alumina/Aluminium refining, smelting</t>
  </si>
  <si>
    <t>5.5.2010</t>
  </si>
  <si>
    <t xml:space="preserve">Biotech </t>
  </si>
  <si>
    <t xml:space="preserve">Village Annagi and Bodduvanipalem, Maddipadu and Korispadu, District Prakasham </t>
  </si>
  <si>
    <t>Building Products</t>
  </si>
  <si>
    <t>8.9.2009</t>
  </si>
  <si>
    <t>IFFCO Kisan SEZ</t>
  </si>
  <si>
    <t>Nellore, A.P</t>
  </si>
  <si>
    <t>19.4.2010</t>
  </si>
  <si>
    <t>Indus GeneExpressions Limited</t>
  </si>
  <si>
    <t>Village Koduru and Settipalli, Mandal Chilamathur, District Anantapur</t>
  </si>
  <si>
    <t>18.03.2011</t>
  </si>
  <si>
    <t>Annexure-II</t>
  </si>
  <si>
    <t>S.No.</t>
  </si>
  <si>
    <t>Name of the Zone</t>
  </si>
  <si>
    <t>Date of Notification</t>
  </si>
  <si>
    <t>Product/Type</t>
  </si>
  <si>
    <t>Area</t>
  </si>
  <si>
    <t>No. of Units approved</t>
  </si>
  <si>
    <t>Indirect Employment</t>
  </si>
  <si>
    <t>Direct Employment</t>
  </si>
  <si>
    <t xml:space="preserve">Current Employment </t>
  </si>
  <si>
    <t>Men</t>
  </si>
  <si>
    <t xml:space="preserve">Women </t>
  </si>
  <si>
    <t xml:space="preserve">(1) </t>
  </si>
  <si>
    <t xml:space="preserve">(2) </t>
  </si>
  <si>
    <t xml:space="preserve">(3)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</si>
  <si>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</si>
  <si>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</si>
  <si>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</si>
  <si>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</si>
  <si>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</si>
  <si>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</si>
  <si>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</si>
  <si>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</si>
  <si>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</si>
  <si>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</si>
  <si>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APIIC Ltd. (IT/ITES) Madhurwada, Hill NO. 3</t>
  </si>
  <si>
    <t>23.04.07</t>
  </si>
  <si>
    <t>5.3.2009 &amp; 5.5.2010</t>
  </si>
  <si>
    <t>Annexure-III</t>
  </si>
  <si>
    <t>Rs. Crores</t>
  </si>
  <si>
    <t>Dt. of Notification</t>
  </si>
  <si>
    <t>Type of SEZ</t>
  </si>
  <si>
    <t>Inv. proposed  (excl. FDI)</t>
  </si>
  <si>
    <t>Invest. made  (excl. FDI)</t>
  </si>
  <si>
    <t>FDI  proposed</t>
  </si>
  <si>
    <t>FDI  inv. Made</t>
  </si>
  <si>
    <t>Developer</t>
  </si>
  <si>
    <t>Unit</t>
  </si>
  <si>
    <t>Units</t>
  </si>
  <si>
    <t>By Developer</t>
  </si>
  <si>
    <t>By Units</t>
  </si>
  <si>
    <t>In Land</t>
  </si>
  <si>
    <t xml:space="preserve">In others </t>
  </si>
  <si>
    <t xml:space="preserve">(4) </t>
  </si>
  <si>
    <t xml:space="preserve">(Total of CoL. 8.9.10, 13 , 14 ) </t>
  </si>
  <si>
    <t>5.5.2009</t>
  </si>
  <si>
    <t>Annexure-I</t>
  </si>
  <si>
    <t>Dt. Of commencement of operation</t>
  </si>
  <si>
    <t xml:space="preserve">Date of notifi-cation </t>
  </si>
  <si>
    <t xml:space="preserve">Production and Exports  </t>
  </si>
  <si>
    <t>VSEZ</t>
  </si>
  <si>
    <t>15.03.1989</t>
  </si>
  <si>
    <t>Zone</t>
  </si>
  <si>
    <t>Date of commencement of operation</t>
  </si>
  <si>
    <t xml:space="preserve">Men </t>
  </si>
  <si>
    <t>(1)</t>
  </si>
  <si>
    <t>(2)</t>
  </si>
  <si>
    <t>(3)</t>
  </si>
  <si>
    <t>(4)</t>
  </si>
  <si>
    <t>(5)</t>
  </si>
  <si>
    <t>(6)</t>
  </si>
  <si>
    <t>Government SEZs (EPZs converted as SEZs):</t>
  </si>
  <si>
    <t xml:space="preserve">No. </t>
  </si>
  <si>
    <t>Govt. investment (Developer)</t>
  </si>
  <si>
    <t>Pvt. Inv. by units (excl. FDI)</t>
  </si>
  <si>
    <t xml:space="preserve">Total investment made </t>
  </si>
  <si>
    <t xml:space="preserve">Rs. Crores </t>
  </si>
  <si>
    <t xml:space="preserve"> Vishakhapatnam SEZ</t>
  </si>
  <si>
    <t>Lanco Solar Pvt.Ltd</t>
  </si>
  <si>
    <t>vill.-Mehrumkhurd &amp; chawardhal, Chhattisgarh</t>
  </si>
  <si>
    <t>31.01.2011</t>
  </si>
  <si>
    <t>1867.054 Acres</t>
  </si>
  <si>
    <t>Annex. III</t>
  </si>
  <si>
    <t>DeemedExports</t>
  </si>
  <si>
    <t xml:space="preserve">(Total of Col.3, 4 &amp; 6) </t>
  </si>
  <si>
    <t>APIIC IT/ITSEZ,Kakinada</t>
  </si>
  <si>
    <t>30.11.2011</t>
  </si>
  <si>
    <t>APIIC IT/ITSEZ,Kakinda</t>
  </si>
  <si>
    <t>S.No</t>
  </si>
  <si>
    <t xml:space="preserve">Name of Zone </t>
  </si>
  <si>
    <t>Bio tech</t>
  </si>
  <si>
    <t>Computer/Elecrtronics software</t>
  </si>
  <si>
    <t>Electronics hardware</t>
  </si>
  <si>
    <t>Electronics</t>
  </si>
  <si>
    <t>Engineering</t>
  </si>
  <si>
    <t>Gem&amp;Jewellery</t>
  </si>
  <si>
    <t>Chemicals &amp;Pharmaceuticls(Crude pertrleum refinery)</t>
  </si>
  <si>
    <t>Handicraft</t>
  </si>
  <si>
    <t>Plastic &amp; Rubber</t>
  </si>
  <si>
    <t>Leather, footware and sports goods</t>
  </si>
  <si>
    <t>Ceramics</t>
  </si>
  <si>
    <t>Food and Agro industries</t>
  </si>
  <si>
    <t>Non convention AL energy</t>
  </si>
  <si>
    <t>Trading &amp; Services</t>
  </si>
  <si>
    <t>Textiles &amp; Garments</t>
  </si>
  <si>
    <t>Tobbacco related products</t>
  </si>
  <si>
    <t>Misc.Ind.</t>
  </si>
  <si>
    <t>Total Exports</t>
  </si>
  <si>
    <t>Devunipalavalasa village, Ranasthalam Mandal, Srikakulam District</t>
  </si>
  <si>
    <t>11.11.2009</t>
  </si>
  <si>
    <t>APSEZ, Atchuthapuram</t>
  </si>
  <si>
    <t>12.04.2007</t>
  </si>
  <si>
    <t>12.04.07</t>
  </si>
  <si>
    <t>APIIC IT SEZ Kakinada</t>
  </si>
  <si>
    <t>Srikakulam</t>
  </si>
  <si>
    <t>23.04.2007</t>
  </si>
  <si>
    <t>17.01.06</t>
  </si>
  <si>
    <t>APIIC Ltd. (IT/ITES) Madhurwada (Hill No 03)</t>
  </si>
  <si>
    <t>textile</t>
  </si>
  <si>
    <t>Multi - Product</t>
  </si>
  <si>
    <t>Sector Specific for solar</t>
  </si>
  <si>
    <t>1002.97 Hec</t>
  </si>
  <si>
    <t xml:space="preserve">                                                                                               </t>
  </si>
  <si>
    <t>Annexure-V</t>
  </si>
  <si>
    <t>                                (Rs. in crore)</t>
  </si>
  <si>
    <t>Sl. No.</t>
  </si>
  <si>
    <t>Sector</t>
  </si>
  <si>
    <t>Government SEZs</t>
  </si>
  <si>
    <t>State Govt/Private SEZs prior to SEZ Act, 2005</t>
  </si>
  <si>
    <t>SEZs notified under SEZ Act.</t>
  </si>
  <si>
    <t xml:space="preserve">Computer/ Electronic software </t>
  </si>
  <si>
    <t>Electronics and Hardware</t>
  </si>
  <si>
    <t xml:space="preserve">Electronics </t>
  </si>
  <si>
    <t xml:space="preserve">Engineering </t>
  </si>
  <si>
    <t>Gems And Jewellery</t>
  </si>
  <si>
    <t>Chemicals &amp; Pharmaceuticals (Crude Petroleum Refinery)</t>
  </si>
  <si>
    <t>Handicrafts</t>
  </si>
  <si>
    <t>Plastic and rubber</t>
  </si>
  <si>
    <t>Leather, footwear and sports goods</t>
  </si>
  <si>
    <t>Food and Agro Industry</t>
  </si>
  <si>
    <t>Non-conventional and Solar Energy</t>
  </si>
  <si>
    <t>Trading and service</t>
  </si>
  <si>
    <t>Textiles and garments</t>
  </si>
  <si>
    <t>Tobacco related products</t>
  </si>
  <si>
    <t xml:space="preserve">Misc. </t>
  </si>
  <si>
    <t>Annexure-VI</t>
  </si>
  <si>
    <t>Investment (Rs. In Crore)</t>
  </si>
  <si>
    <t>20.09.2007</t>
  </si>
  <si>
    <t>10.04.2007</t>
  </si>
  <si>
    <t>15.01.2007</t>
  </si>
  <si>
    <t>17.01.2006</t>
  </si>
  <si>
    <t>08.08.2006</t>
  </si>
  <si>
    <t>22.12.2006</t>
  </si>
  <si>
    <t>11.04.2007</t>
  </si>
  <si>
    <t>10.05.2007</t>
  </si>
  <si>
    <t>06.11.2007</t>
  </si>
  <si>
    <t>20.12.2007</t>
  </si>
  <si>
    <t>05.05.2010</t>
  </si>
  <si>
    <t>19.04.2010</t>
  </si>
  <si>
    <t>09.01.2008</t>
  </si>
  <si>
    <t>08.09.2009</t>
  </si>
  <si>
    <t>101.282 Hec</t>
  </si>
  <si>
    <t>Export in US $</t>
  </si>
  <si>
    <t xml:space="preserve">Private SEZs </t>
  </si>
  <si>
    <t xml:space="preserve">Total </t>
  </si>
  <si>
    <t>Private SEZs</t>
  </si>
  <si>
    <t xml:space="preserve">Production and Exports (Rs. In crores)
</t>
  </si>
  <si>
    <t xml:space="preserve"> </t>
  </si>
  <si>
    <r>
      <t xml:space="preserve">date of notifi-cation/     </t>
    </r>
    <r>
      <rPr>
        <sz val="9"/>
        <rFont val="Times New Roman"/>
        <family val="1"/>
      </rPr>
      <t>date of commencement operation</t>
    </r>
  </si>
  <si>
    <t>VISAKHAPATNAM SPECIAL ECONOMIC ZONE, VISAKHAPATNAM</t>
  </si>
  <si>
    <t>Dr. Reddy's Laboratories Limited</t>
  </si>
  <si>
    <t>Atchutapuram, Vizag</t>
  </si>
  <si>
    <t>Misc.Ind</t>
  </si>
  <si>
    <t xml:space="preserve"> Employment</t>
  </si>
  <si>
    <t>State</t>
  </si>
  <si>
    <t>AP</t>
  </si>
  <si>
    <t>Chhatigarh</t>
  </si>
  <si>
    <t>Chhatisgarh</t>
  </si>
  <si>
    <t>Kesarapalli, Vijayawada</t>
  </si>
  <si>
    <t>Employment proposed</t>
  </si>
  <si>
    <r>
      <t xml:space="preserve">27.06.2006,28.02.2012 and both KEZ.I &amp; II </t>
    </r>
    <r>
      <rPr>
        <b/>
        <sz val="9"/>
        <rFont val="Times New Roman"/>
        <family val="1"/>
      </rPr>
      <t>merged on 13.01.2016</t>
    </r>
  </si>
  <si>
    <t>APIIC Building Product SEZ,Ongole</t>
  </si>
  <si>
    <t>Sarpavaram, Kakinada Rural, Kakinada, EG District</t>
  </si>
  <si>
    <t>11.01.2007/01.04.2011</t>
  </si>
  <si>
    <t>Total Investment (incl. FDI) made upto 31.03.2017</t>
  </si>
  <si>
    <t>Kakinada SEZ Limited,Kakinada</t>
  </si>
  <si>
    <t>Kakinada SEZ  Limited,Kakinada</t>
  </si>
  <si>
    <r>
      <rPr>
        <b/>
        <sz val="8"/>
        <color indexed="8"/>
        <rFont val="Times New Roman"/>
        <family val="1"/>
      </rPr>
      <t xml:space="preserve">1927.8788  </t>
    </r>
    <r>
      <rPr>
        <sz val="8"/>
        <color indexed="8"/>
        <rFont val="Times New Roman"/>
        <family val="1"/>
      </rPr>
      <t xml:space="preserve">    (2049.3088- 121.43 = 1927.8788).</t>
    </r>
  </si>
  <si>
    <t>Remark</t>
  </si>
  <si>
    <t>Employment Decreased from previous quarter)</t>
  </si>
  <si>
    <t>Employment Decreased from previous quarter 12 )</t>
  </si>
  <si>
    <t>CHHATIGARH</t>
  </si>
  <si>
    <t>CHHATISGARH</t>
  </si>
  <si>
    <t>Not working. Proposed for denotificaiton</t>
  </si>
  <si>
    <t>Investment figure decreased to 18 crores hence earlier quarter report furnished</t>
  </si>
  <si>
    <t>VSEZ, Duvvada</t>
  </si>
  <si>
    <t>SEZs notified under SEZ Act (Total Exports)</t>
  </si>
  <si>
    <t>ANDHRA PRADESH &amp;CHHATISGARH                             Annexure-II</t>
  </si>
  <si>
    <t>VISAKHAPATNAM SEPCIAL ECONOMIC ZONE, DUVVADA,VISAKHAPATNAM(CENTRAL GOVT.SEZ)</t>
  </si>
  <si>
    <t>Employment(In numbers)</t>
  </si>
  <si>
    <t>Investment(Rs. in crore)</t>
  </si>
  <si>
    <t>ACE Urban Hitech City Ltd(ealrier L&amp; T Hitech City Pvt Ltd)</t>
  </si>
  <si>
    <t>ACE Urban Hitech City Pvt Ltd (earlier  L&amp;T Kesarapalli Village)</t>
  </si>
  <si>
    <t>M/s Ace Urban Hitech City Pvt LTd (earlier name :L&amp;T, Keesarapalli)</t>
  </si>
  <si>
    <t>M/s.  Deccan Fine Chemical SEZ</t>
  </si>
  <si>
    <t>M/s. CCL Products India Ltd.</t>
  </si>
  <si>
    <t>M/s. WiproLimited</t>
  </si>
  <si>
    <t>Compatibility Report for April_19_to_June 20-AP__CG - Copy.xls</t>
  </si>
  <si>
    <t>Run on 23/06/2020 21:26</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</si>
  <si>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</si>
  <si>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</si>
  <si>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</si>
  <si>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</si>
  <si>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7889 SQMT</t>
  </si>
  <si>
    <t>53.21 Hc</t>
  </si>
  <si>
    <t>30.09.2018</t>
  </si>
  <si>
    <t>20.04.2019</t>
  </si>
  <si>
    <t>26.03.2020</t>
  </si>
  <si>
    <t>11.879 Hc</t>
  </si>
  <si>
    <t>53.2079 Hc</t>
  </si>
  <si>
    <t>7889 SQMT  (2.89 Hc)</t>
  </si>
  <si>
    <t>20.03.2018</t>
  </si>
  <si>
    <t>07.07.2017</t>
  </si>
  <si>
    <t>31.03.2017</t>
  </si>
  <si>
    <r>
      <t xml:space="preserve">VISAKHAPATNAM SPECIAL ECONOMIC ZONE, VISAKHAPATNAM    </t>
    </r>
    <r>
      <rPr>
        <sz val="9"/>
        <rFont val="Times New Roman"/>
        <family val="1"/>
      </rPr>
      <t xml:space="preserve"> (ANDHRA PRADESH &amp; CHHATISGARH) </t>
    </r>
  </si>
  <si>
    <t>M/s. Wipro Limited</t>
  </si>
  <si>
    <t>M/s. HCL Technologies Limited</t>
  </si>
  <si>
    <t>Vijayawada</t>
  </si>
  <si>
    <t>09.07.2018</t>
  </si>
  <si>
    <t>10.43 Hc</t>
  </si>
  <si>
    <t>141.853 Hec</t>
  </si>
  <si>
    <t>VISAKHAPATNAM SPECIAL ECONOMIC ZONE, VISAKHAPATNAM,                                                  ANDHRA PRADESH &amp; CHHATTISGARH</t>
  </si>
  <si>
    <t>163.522 Acres</t>
  </si>
  <si>
    <t>(Financial Year 2022-23 )</t>
  </si>
  <si>
    <t>2022-23</t>
  </si>
  <si>
    <t>163.522 acres</t>
  </si>
  <si>
    <t>28.3 Acres</t>
  </si>
  <si>
    <t>955.78 Acres</t>
  </si>
  <si>
    <t>955.78AC</t>
  </si>
  <si>
    <t>Exports from SEZs notified under the  SEZ Act, 2005 As on 31.12.2022</t>
  </si>
  <si>
    <t>(Financial Year 2022-23 (April-December'2022)</t>
  </si>
  <si>
    <r>
      <t xml:space="preserve"> </t>
    </r>
    <r>
      <rPr>
        <b/>
        <u/>
        <sz val="9"/>
        <rFont val="Times New Roman"/>
        <family val="1"/>
      </rPr>
      <t>Investment proposed and made in SEZs notified under SEZ Act As on 31.12.2022</t>
    </r>
  </si>
  <si>
    <t>3rd Quarter</t>
  </si>
  <si>
    <t>EMPLOYMENT IN VSEZ AS ON 31.12.2022</t>
  </si>
  <si>
    <t>Investment in Govt./State Govt/Private SEZs established prior to SEZ Act (As on 31.12.2022)</t>
  </si>
  <si>
    <t>Sector-wise exports (Govt. SEZs) for the period upto 31.12.2022 (Annexure-IV)</t>
  </si>
  <si>
    <t>Sector-wise exports (Pvt. SEZs) for the period upto 31.12.2022 of ANDHRA PRADESH &amp; CHHATISGARH                                                                                                                                                                                        (Annexure-IV)</t>
  </si>
  <si>
    <t xml:space="preserve">  Sectorwise breakup of Exports  from SEZs as on  31st December' 2022 (2022-23) OF ANDHRA PRADESH &amp; CHHATSIGARH</t>
  </si>
  <si>
    <t xml:space="preserve">  Sectorwise breakup of Employment and Investment from SEZs as on  31st December' 2022 (2022-23) OF ANDHRA PRADESH &amp; CHATSIGARH</t>
  </si>
  <si>
    <t xml:space="preserve">  Sectorwise breakup of Exports  from SEZs as on  31st December' 2022 (2022-23) of VSEZ, Duvvada (AP,Chhatisgarh &amp; Telengana) </t>
  </si>
  <si>
    <t xml:space="preserve">  Sectorwise breakup of Employment and Investment from SEZs as on  31st December' 2022 (2022-23)of VSEZ, Duvvada (AP,Chhatisgarh &amp; Telengana)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</si>
</sst>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64" formatCode="_(* #,##0.00_);_(* \(#,##0.00\);_(* &quot;-&quot;??_);_(@_)"/>
    <numFmt numFmtId="165" formatCode="_ * #,##0_ ;_ * \-#,##0_ ;_ * &quot;-&quot;??_ ;_ @_ "/>
    <numFmt numFmtId="166" formatCode="#,##0_ ;\-#,##0\ "/>
    <numFmt numFmtId="167" formatCode="0.00;[Red]0.00"/>
    <numFmt numFmtId="168" formatCode="0.0"/>
    <numFmt numFmtId="169" formatCode="&quot;On&quot;;&quot;On&quot;;&quot;Off&quot;"/>
  </numFmts>
  <fonts count="68" x14ac:knownFonts="1">
    <font>
      <sz val="11"/>
      <color theme="1"/>
      <name val="Calibri"/>
      <family val="2"/>
      <scheme val="minor"/>
    </font>
    <font>
      <sz val="11"/>
      <color indexed="8"/>
      <name val="Calibri"/>
      <family val="2"/>
    </font>
    <font>
      <b/>
      <sz val="8"/>
      <name val="Times New Roman"/>
      <family val="1"/>
    </font>
    <font>
      <sz val="10"/>
      <name val="Arial"/>
      <family val="2"/>
    </font>
    <font>
      <sz val="10"/>
      <name val="Times New Roman"/>
      <family val="1"/>
    </font>
    <font>
      <sz val="11"/>
      <color indexed="8"/>
      <name val="Calibri"/>
      <family val="2"/>
    </font>
    <font>
      <b/>
      <sz val="9"/>
      <name val="Calibri"/>
      <family val="2"/>
    </font>
    <font>
      <b/>
      <sz val="12"/>
      <name val="Times New Roman"/>
      <family val="1"/>
    </font>
    <font>
      <b/>
      <sz val="10"/>
      <name val="Times New Roman"/>
      <family val="1"/>
    </font>
    <font>
      <sz val="8"/>
      <name val="Calibri"/>
      <family val="2"/>
    </font>
    <font>
      <sz val="9"/>
      <color indexed="8"/>
      <name val="Calibri"/>
      <family val="2"/>
    </font>
    <font>
      <sz val="9"/>
      <name val="Calibri"/>
      <family val="2"/>
    </font>
    <font>
      <b/>
      <sz val="11"/>
      <name val="Times New Roman"/>
      <family val="1"/>
    </font>
    <font>
      <b/>
      <sz val="9"/>
      <name val="Times New Roman"/>
      <family val="1"/>
    </font>
    <font>
      <sz val="9"/>
      <name val="Times New Roman"/>
      <family val="1"/>
    </font>
    <font>
      <sz val="9"/>
      <name val="Arial"/>
      <family val="2"/>
    </font>
    <font>
      <b/>
      <u/>
      <sz val="10"/>
      <name val="Times New Roman"/>
      <family val="1"/>
    </font>
    <font>
      <b/>
      <u/>
      <sz val="9"/>
      <name val="Times New Roman"/>
      <family val="1"/>
    </font>
    <font>
      <b/>
      <u/>
      <sz val="12"/>
      <name val="Times New Roman"/>
      <family val="1"/>
    </font>
    <font>
      <b/>
      <sz val="9"/>
      <color indexed="8"/>
      <name val="Times New Roman"/>
      <family val="1"/>
    </font>
    <font>
      <sz val="9"/>
      <color indexed="10"/>
      <name val="Times New Roman"/>
      <family val="1"/>
    </font>
    <font>
      <sz val="9"/>
      <color indexed="8"/>
      <name val="Times New Roman"/>
      <family val="1"/>
    </font>
    <font>
      <b/>
      <sz val="16"/>
      <name val="Times New Roman"/>
      <family val="1"/>
    </font>
    <font>
      <b/>
      <sz val="13"/>
      <name val="Times New Roman"/>
      <family val="1"/>
    </font>
    <font>
      <b/>
      <sz val="18"/>
      <name val="Times New Roman"/>
      <family val="1"/>
    </font>
    <font>
      <b/>
      <sz val="10"/>
      <name val="Calibri"/>
      <family val="2"/>
    </font>
    <font>
      <sz val="10"/>
      <name val="Calibri"/>
      <family val="2"/>
    </font>
    <font>
      <sz val="10"/>
      <name val="Book Antiqua"/>
      <family val="1"/>
    </font>
    <font>
      <sz val="8"/>
      <color indexed="8"/>
      <name val="Times New Roman"/>
      <family val="1"/>
    </font>
    <font>
      <b/>
      <sz val="8"/>
      <color indexed="8"/>
      <name val="Times New Roman"/>
      <family val="1"/>
    </font>
    <font>
      <b/>
      <sz val="9"/>
      <color indexed="8"/>
      <name val="Calibri"/>
      <family val="2"/>
    </font>
    <font>
      <b/>
      <sz val="16"/>
      <name val="Arial"/>
      <family val="2"/>
    </font>
    <font>
      <sz val="16"/>
      <name val="Arial"/>
      <family val="2"/>
    </font>
    <font>
      <sz val="11"/>
      <name val="Times New Roman"/>
      <family val="1"/>
    </font>
    <font>
      <sz val="12"/>
      <name val="Times New Roman"/>
      <family val="1"/>
    </font>
    <font>
      <b/>
      <u/>
      <sz val="16"/>
      <name val="Arial"/>
      <family val="2"/>
    </font>
    <font>
      <sz val="11"/>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sz val="11"/>
      <color theme="1"/>
      <name val="Times New Roman"/>
      <family val="1"/>
    </font>
    <font>
      <sz val="9"/>
      <color theme="1"/>
      <name val="Times New Roman"/>
      <family val="1"/>
    </font>
    <font>
      <b/>
      <sz val="11"/>
      <color theme="1"/>
      <name val="Times New Roman"/>
      <family val="1"/>
    </font>
    <font>
      <b/>
      <sz val="9"/>
      <color theme="1"/>
      <name val="Times New Roman"/>
      <family val="1"/>
    </font>
    <font>
      <sz val="9"/>
      <color rgb="FF7030A0"/>
      <name val="Times New Roman"/>
      <family val="1"/>
    </font>
    <font>
      <b/>
      <sz val="9"/>
      <color theme="1"/>
      <name val="Calibri"/>
      <family val="2"/>
      <scheme val="minor"/>
    </font>
    <font>
      <b/>
      <sz val="13"/>
      <color theme="1"/>
      <name val="Times New Roman"/>
      <family val="1"/>
    </font>
    <font>
      <b/>
      <sz val="12"/>
      <color theme="1"/>
      <name val="Times New Roman"/>
      <family val="1"/>
    </font>
    <font>
      <b/>
      <sz val="14"/>
      <color theme="1"/>
      <name val="Times New Roman"/>
      <family val="1"/>
    </font>
    <font>
      <sz val="9"/>
      <name val="Calibri"/>
      <family val="2"/>
      <scheme val="minor"/>
    </font>
    <font>
      <b/>
      <sz val="9"/>
      <name val="Calibri"/>
      <family val="2"/>
      <scheme val="minor"/>
    </font>
    <font>
      <b/>
      <sz val="11"/>
      <name val="Calibri"/>
      <family val="2"/>
      <scheme val="minor"/>
    </font>
    <font>
      <b/>
      <sz val="16"/>
      <color theme="1"/>
      <name val="Times New Roman"/>
      <family val="1"/>
    </font>
    <font>
      <b/>
      <sz val="16"/>
      <color theme="1"/>
      <name val="Arial"/>
      <family val="2"/>
    </font>
    <font>
      <sz val="16"/>
      <color rgb="FF000000"/>
      <name val="Arial"/>
      <family val="2"/>
    </font>
    <font>
      <b/>
      <sz val="16"/>
      <color rgb="FF000000"/>
      <name val="Arial"/>
      <family val="2"/>
    </font>
    <font>
      <b/>
      <sz val="16"/>
      <color rgb="FF000000"/>
      <name val="Times New Roman"/>
      <family val="1"/>
    </font>
    <font>
      <sz val="16"/>
      <color theme="1"/>
      <name val="Arial"/>
      <family val="2"/>
    </font>
    <font>
      <sz val="11"/>
      <name val="Calibri"/>
      <family val="2"/>
      <scheme val="minor"/>
    </font>
    <font>
      <sz val="10"/>
      <name val="Calibri"/>
      <family val="2"/>
      <scheme val="minor"/>
    </font>
    <font>
      <sz val="16"/>
      <color theme="1"/>
      <name val="Times New Roman"/>
      <family val="1"/>
    </font>
    <font>
      <sz val="16"/>
      <color rgb="FF000000"/>
      <name val="Times New Roman"/>
      <family val="1"/>
    </font>
    <font>
      <sz val="8"/>
      <color theme="1"/>
      <name val="Times New Roman"/>
      <family val="1"/>
    </font>
    <font>
      <sz val="8"/>
      <color theme="1"/>
      <name val="Calibri"/>
      <family val="2"/>
      <scheme val="minor"/>
    </font>
    <font>
      <sz val="8"/>
      <name val="Calibri"/>
      <family val="2"/>
      <scheme val="minor"/>
    </font>
    <font>
      <sz val="12"/>
      <color theme="1"/>
      <name val="Times New Roman"/>
      <family val="1"/>
    </font>
    <font>
      <b/>
      <sz val="14"/>
      <name val="Calibri"/>
      <family val="2"/>
      <scheme val="minor"/>
    </font>
    <font>
      <b/>
      <sz val="1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FF"/>
        <bgColor indexed="64"/>
      </patternFill>
    </fill>
    <fill>
      <patternFill patternType="solid">
        <fgColor rgb="FF00B0F0"/>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7">
    <xf numFmtId="0" fontId="0" fillId="0" borderId="0"/>
    <xf numFmtId="164"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36" fillId="0" borderId="0" applyFont="0" applyFill="0" applyBorder="0" applyAlignment="0" applyProtection="0"/>
    <xf numFmtId="0" fontId="1" fillId="0" borderId="0"/>
    <xf numFmtId="0" fontId="3" fillId="0" borderId="0"/>
  </cellStyleXfs>
  <cellXfs count="386">
    <xf numFmtId="0" fontId="0" fillId="0" borderId="0" xfId="0"/>
    <xf numFmtId="0" fontId="2" fillId="0" borderId="1" xfId="0" quotePrefix="1" applyFont="1" applyFill="1" applyBorder="1" applyAlignment="1">
      <alignment horizontal="center" vertical="top" wrapText="1"/>
    </xf>
    <xf numFmtId="0" fontId="0" fillId="0" borderId="1" xfId="0" applyBorder="1"/>
    <xf numFmtId="0" fontId="37" fillId="0" borderId="0" xfId="0" applyFont="1"/>
    <xf numFmtId="0" fontId="0" fillId="3" borderId="0" xfId="0" applyFill="1"/>
    <xf numFmtId="0" fontId="0" fillId="4" borderId="0" xfId="0" applyFill="1"/>
    <xf numFmtId="0" fontId="0" fillId="5" borderId="1" xfId="0" applyFill="1" applyBorder="1"/>
    <xf numFmtId="0" fontId="0" fillId="5" borderId="0" xfId="0" applyFill="1"/>
    <xf numFmtId="0" fontId="38" fillId="0" borderId="0" xfId="0" applyFont="1"/>
    <xf numFmtId="0" fontId="2" fillId="0" borderId="1" xfId="0" applyFont="1" applyFill="1" applyBorder="1" applyAlignment="1">
      <alignment horizontal="center" vertical="top" wrapText="1"/>
    </xf>
    <xf numFmtId="0" fontId="7" fillId="3" borderId="1" xfId="0" applyFont="1" applyFill="1" applyBorder="1" applyAlignment="1">
      <alignment horizontal="left" vertical="top"/>
    </xf>
    <xf numFmtId="0" fontId="14" fillId="3" borderId="1" xfId="0" applyFont="1" applyFill="1" applyBorder="1" applyAlignment="1">
      <alignment horizontal="justify" vertical="top" wrapText="1"/>
    </xf>
    <xf numFmtId="14" fontId="14" fillId="3" borderId="1" xfId="0" applyNumberFormat="1" applyFont="1" applyFill="1" applyBorder="1" applyAlignment="1">
      <alignment horizontal="center" vertical="top" wrapText="1"/>
    </xf>
    <xf numFmtId="0" fontId="14" fillId="3" borderId="1" xfId="0" applyFont="1" applyFill="1" applyBorder="1" applyAlignment="1">
      <alignment horizontal="justify" vertical="top"/>
    </xf>
    <xf numFmtId="0" fontId="14" fillId="3" borderId="1" xfId="6" applyFont="1" applyFill="1" applyBorder="1" applyAlignment="1">
      <alignment horizontal="justify" vertical="top" wrapText="1"/>
    </xf>
    <xf numFmtId="0" fontId="14" fillId="3" borderId="1" xfId="6" applyFont="1" applyFill="1" applyBorder="1" applyAlignment="1">
      <alignment horizontal="left" vertical="top" wrapText="1"/>
    </xf>
    <xf numFmtId="0" fontId="14" fillId="3" borderId="1" xfId="6" applyFont="1" applyFill="1" applyBorder="1" applyAlignment="1">
      <alignment horizontal="center" vertical="top" wrapText="1"/>
    </xf>
    <xf numFmtId="0" fontId="39" fillId="3" borderId="0" xfId="0" applyFont="1" applyFill="1"/>
    <xf numFmtId="0" fontId="39" fillId="3" borderId="0" xfId="0" applyFont="1" applyFill="1" applyBorder="1"/>
    <xf numFmtId="0" fontId="0" fillId="3" borderId="0" xfId="0" applyFill="1" applyAlignment="1">
      <alignment vertical="top"/>
    </xf>
    <xf numFmtId="0" fontId="40" fillId="0" borderId="1" xfId="0" applyFont="1" applyBorder="1"/>
    <xf numFmtId="0" fontId="13" fillId="0" borderId="1" xfId="0" applyFont="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center" vertical="top"/>
    </xf>
    <xf numFmtId="0" fontId="13" fillId="0" borderId="1" xfId="0" applyFont="1" applyBorder="1" applyAlignment="1">
      <alignment vertical="top" wrapText="1"/>
    </xf>
    <xf numFmtId="0" fontId="4" fillId="2" borderId="1" xfId="0" applyFont="1" applyFill="1" applyBorder="1" applyAlignment="1">
      <alignment vertical="top" wrapText="1"/>
    </xf>
    <xf numFmtId="0" fontId="41" fillId="0" borderId="0" xfId="0" applyFont="1"/>
    <xf numFmtId="0" fontId="19" fillId="0" borderId="0" xfId="0" applyFont="1" applyBorder="1" applyAlignment="1"/>
    <xf numFmtId="0" fontId="41" fillId="0" borderId="0" xfId="0" applyFont="1" applyBorder="1"/>
    <xf numFmtId="0" fontId="19" fillId="0" borderId="0" xfId="0" applyFont="1" applyBorder="1" applyAlignment="1">
      <alignment horizontal="center"/>
    </xf>
    <xf numFmtId="0" fontId="41" fillId="0" borderId="1" xfId="0" applyFont="1" applyBorder="1"/>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1" xfId="0" applyFont="1" applyFill="1" applyBorder="1" applyAlignment="1">
      <alignment horizontal="right" vertical="top" wrapText="1"/>
    </xf>
    <xf numFmtId="0" fontId="13" fillId="0" borderId="1" xfId="0" applyFont="1" applyBorder="1" applyAlignment="1">
      <alignment horizontal="right" vertical="top" wrapText="1"/>
    </xf>
    <xf numFmtId="0" fontId="14" fillId="0" borderId="1" xfId="0" applyFont="1" applyBorder="1" applyAlignment="1">
      <alignment horizontal="right"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0" fillId="2" borderId="1" xfId="0" applyFont="1" applyFill="1" applyBorder="1" applyAlignment="1">
      <alignment horizontal="right" vertical="top" wrapText="1"/>
    </xf>
    <xf numFmtId="0" fontId="20" fillId="0" borderId="1" xfId="0" applyFont="1" applyBorder="1" applyAlignment="1">
      <alignment horizontal="right" vertical="top" wrapText="1"/>
    </xf>
    <xf numFmtId="0" fontId="39" fillId="0" borderId="0" xfId="0" applyFont="1"/>
    <xf numFmtId="0" fontId="13" fillId="0" borderId="1" xfId="0" quotePrefix="1" applyFont="1" applyBorder="1" applyAlignment="1">
      <alignment horizontal="center" vertical="top" wrapText="1"/>
    </xf>
    <xf numFmtId="0" fontId="14" fillId="0" borderId="1" xfId="0" quotePrefix="1" applyFont="1" applyBorder="1" applyAlignment="1">
      <alignment horizontal="center" vertical="top" wrapText="1"/>
    </xf>
    <xf numFmtId="0" fontId="4" fillId="0" borderId="0" xfId="0" applyFont="1"/>
    <xf numFmtId="0" fontId="8" fillId="0" borderId="0" xfId="0" applyFont="1"/>
    <xf numFmtId="0" fontId="8" fillId="0" borderId="0" xfId="0" applyFont="1" applyFill="1" applyBorder="1" applyAlignment="1"/>
    <xf numFmtId="0" fontId="4" fillId="0" borderId="0" xfId="0" applyFont="1" applyFill="1" applyBorder="1" applyAlignment="1">
      <alignment vertical="top"/>
    </xf>
    <xf numFmtId="0" fontId="4" fillId="0" borderId="0" xfId="0" applyFont="1" applyFill="1" applyBorder="1" applyAlignment="1">
      <alignment horizontal="center"/>
    </xf>
    <xf numFmtId="0" fontId="4" fillId="0" borderId="0" xfId="0" applyFont="1" applyFill="1" applyBorder="1"/>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4" fillId="0" borderId="1" xfId="0" applyFont="1" applyBorder="1"/>
    <xf numFmtId="0" fontId="4" fillId="0" borderId="1" xfId="0" applyFont="1" applyFill="1" applyBorder="1" applyAlignment="1">
      <alignment horizontal="center"/>
    </xf>
    <xf numFmtId="0" fontId="4" fillId="0" borderId="1"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quotePrefix="1" applyFont="1" applyFill="1" applyBorder="1" applyAlignment="1">
      <alignment horizontal="right" vertical="top" wrapText="1"/>
    </xf>
    <xf numFmtId="0" fontId="4" fillId="0" borderId="1" xfId="0" quotePrefix="1" applyFont="1" applyFill="1" applyBorder="1" applyAlignment="1">
      <alignment horizontal="right" vertical="top"/>
    </xf>
    <xf numFmtId="0" fontId="4" fillId="0" borderId="1" xfId="0" applyFont="1" applyFill="1" applyBorder="1" applyAlignment="1">
      <alignment vertical="top"/>
    </xf>
    <xf numFmtId="0" fontId="8" fillId="0" borderId="1" xfId="0" applyFont="1" applyFill="1" applyBorder="1" applyAlignment="1">
      <alignment horizontal="right" vertical="top" wrapText="1"/>
    </xf>
    <xf numFmtId="0" fontId="8" fillId="0" borderId="1" xfId="0" applyFont="1" applyFill="1" applyBorder="1"/>
    <xf numFmtId="0" fontId="2" fillId="0" borderId="1" xfId="6" applyFont="1" applyBorder="1" applyAlignment="1">
      <alignment wrapText="1"/>
    </xf>
    <xf numFmtId="0" fontId="2" fillId="0" borderId="1" xfId="6" applyFont="1" applyBorder="1"/>
    <xf numFmtId="0" fontId="40" fillId="0" borderId="1" xfId="0" applyFont="1" applyBorder="1" applyAlignment="1">
      <alignment wrapText="1" shrinkToFit="1"/>
    </xf>
    <xf numFmtId="0" fontId="42" fillId="0" borderId="1" xfId="0" applyFont="1" applyBorder="1"/>
    <xf numFmtId="0" fontId="40" fillId="3" borderId="1" xfId="0" applyFont="1" applyFill="1" applyBorder="1"/>
    <xf numFmtId="0" fontId="13" fillId="3" borderId="1" xfId="6" applyFont="1" applyFill="1" applyBorder="1" applyAlignment="1">
      <alignment wrapText="1"/>
    </xf>
    <xf numFmtId="0" fontId="13" fillId="3" borderId="1" xfId="6" applyFont="1" applyFill="1" applyBorder="1"/>
    <xf numFmtId="0" fontId="41" fillId="3" borderId="1" xfId="0" applyFont="1" applyFill="1" applyBorder="1"/>
    <xf numFmtId="0" fontId="21" fillId="3" borderId="1" xfId="0" applyFont="1" applyFill="1" applyBorder="1" applyAlignment="1">
      <alignment wrapText="1"/>
    </xf>
    <xf numFmtId="0" fontId="21" fillId="3" borderId="1" xfId="0" applyFont="1" applyFill="1" applyBorder="1"/>
    <xf numFmtId="0" fontId="21" fillId="3" borderId="1" xfId="0" applyFont="1" applyFill="1" applyBorder="1" applyAlignment="1">
      <alignment horizontal="justify" vertical="top"/>
    </xf>
    <xf numFmtId="0" fontId="43" fillId="3" borderId="1" xfId="0" applyFont="1" applyFill="1" applyBorder="1"/>
    <xf numFmtId="0" fontId="13" fillId="3" borderId="1" xfId="6" applyFont="1" applyFill="1" applyBorder="1" applyAlignment="1">
      <alignment horizontal="left" wrapText="1"/>
    </xf>
    <xf numFmtId="0" fontId="41" fillId="3" borderId="1" xfId="0" applyFont="1" applyFill="1" applyBorder="1" applyAlignment="1">
      <alignment horizontal="left"/>
    </xf>
    <xf numFmtId="0" fontId="39" fillId="4" borderId="0" xfId="0" applyFont="1" applyFill="1" applyBorder="1"/>
    <xf numFmtId="0" fontId="39" fillId="4" borderId="0" xfId="0" applyFont="1" applyFill="1"/>
    <xf numFmtId="0" fontId="21" fillId="6" borderId="0" xfId="0" applyFont="1" applyFill="1" applyBorder="1" applyAlignment="1"/>
    <xf numFmtId="0" fontId="21" fillId="4" borderId="0" xfId="0" applyFont="1" applyFill="1" applyBorder="1" applyAlignment="1"/>
    <xf numFmtId="0" fontId="44" fillId="7" borderId="0" xfId="0" applyFont="1" applyFill="1" applyBorder="1" applyAlignment="1"/>
    <xf numFmtId="0" fontId="45" fillId="0" borderId="0" xfId="0" applyFont="1" applyBorder="1"/>
    <xf numFmtId="0" fontId="45" fillId="0" borderId="0" xfId="0" applyFont="1"/>
    <xf numFmtId="0" fontId="39" fillId="3" borderId="0" xfId="0" applyFont="1" applyFill="1" applyAlignment="1">
      <alignment horizontal="left"/>
    </xf>
    <xf numFmtId="0" fontId="39" fillId="0" borderId="0" xfId="0" applyFont="1" applyBorder="1"/>
    <xf numFmtId="0" fontId="41" fillId="0" borderId="1" xfId="0" applyFont="1" applyFill="1" applyBorder="1"/>
    <xf numFmtId="0" fontId="43" fillId="3" borderId="1" xfId="0" applyFont="1" applyFill="1" applyBorder="1" applyAlignment="1">
      <alignment horizontal="left"/>
    </xf>
    <xf numFmtId="2" fontId="43" fillId="0" borderId="1" xfId="0" applyNumberFormat="1" applyFont="1" applyFill="1" applyBorder="1"/>
    <xf numFmtId="0" fontId="46" fillId="0" borderId="1" xfId="0" applyFont="1" applyBorder="1" applyAlignment="1">
      <alignment horizontal="center" vertical="top" wrapText="1"/>
    </xf>
    <xf numFmtId="0" fontId="46" fillId="3" borderId="1" xfId="0" applyFont="1" applyFill="1" applyBorder="1" applyAlignment="1">
      <alignment horizontal="center" vertical="top" wrapText="1"/>
    </xf>
    <xf numFmtId="0" fontId="23" fillId="3" borderId="1" xfId="0" applyFont="1" applyFill="1" applyBorder="1" applyAlignment="1">
      <alignment horizontal="center" vertical="top" wrapText="1"/>
    </xf>
    <xf numFmtId="2" fontId="42" fillId="3" borderId="1" xfId="1" applyNumberFormat="1" applyFont="1" applyFill="1" applyBorder="1" applyAlignment="1">
      <alignment horizontal="center" vertical="center"/>
    </xf>
    <xf numFmtId="0" fontId="42" fillId="3" borderId="1" xfId="1" applyNumberFormat="1" applyFont="1" applyFill="1" applyBorder="1" applyAlignment="1">
      <alignment horizontal="center" vertical="center"/>
    </xf>
    <xf numFmtId="0" fontId="42" fillId="0" borderId="1" xfId="0" applyFont="1" applyBorder="1" applyAlignment="1">
      <alignment horizontal="center" vertical="center" wrapText="1"/>
    </xf>
    <xf numFmtId="0" fontId="46" fillId="3" borderId="1" xfId="0" applyFont="1" applyFill="1" applyBorder="1" applyAlignment="1">
      <alignment horizontal="center" vertical="top"/>
    </xf>
    <xf numFmtId="0" fontId="42"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47" fillId="3" borderId="1" xfId="0" applyFont="1" applyFill="1" applyBorder="1" applyAlignment="1">
      <alignment horizontal="left" vertical="center" wrapText="1"/>
    </xf>
    <xf numFmtId="0" fontId="47" fillId="3" borderId="1" xfId="0" applyFont="1" applyFill="1" applyBorder="1" applyAlignment="1">
      <alignment horizontal="left" vertical="top"/>
    </xf>
    <xf numFmtId="0" fontId="47" fillId="3"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48" fillId="3" borderId="1" xfId="0" applyFont="1" applyFill="1" applyBorder="1" applyAlignment="1">
      <alignment horizontal="left" vertical="center"/>
    </xf>
    <xf numFmtId="0" fontId="38" fillId="3" borderId="0" xfId="0" applyFont="1" applyFill="1"/>
    <xf numFmtId="0" fontId="0" fillId="3" borderId="0" xfId="0" applyFill="1" applyBorder="1"/>
    <xf numFmtId="0" fontId="10" fillId="3" borderId="0" xfId="0" applyFont="1" applyFill="1" applyBorder="1" applyAlignment="1">
      <alignment horizontal="left" vertical="top" wrapText="1"/>
    </xf>
    <xf numFmtId="0" fontId="10" fillId="3" borderId="0" xfId="0" applyFont="1" applyFill="1" applyBorder="1" applyAlignment="1">
      <alignment horizontal="center" vertical="center" wrapText="1"/>
    </xf>
    <xf numFmtId="0" fontId="14" fillId="3" borderId="1" xfId="0" applyFont="1" applyFill="1" applyBorder="1" applyAlignment="1">
      <alignment horizontal="left" vertical="top" wrapText="1"/>
    </xf>
    <xf numFmtId="0" fontId="0" fillId="3" borderId="0" xfId="0" applyFill="1" applyAlignment="1">
      <alignment horizontal="left" vertical="top"/>
    </xf>
    <xf numFmtId="0" fontId="39" fillId="3" borderId="0" xfId="0" applyFont="1" applyFill="1" applyBorder="1" applyAlignment="1">
      <alignment horizontal="left" vertical="top"/>
    </xf>
    <xf numFmtId="0" fontId="39" fillId="3" borderId="0" xfId="0" applyFont="1" applyFill="1" applyAlignment="1">
      <alignment horizontal="left" vertical="top"/>
    </xf>
    <xf numFmtId="0" fontId="0" fillId="0" borderId="0" xfId="0" applyFill="1"/>
    <xf numFmtId="0" fontId="37" fillId="0" borderId="0" xfId="0" applyFont="1" applyFill="1"/>
    <xf numFmtId="0" fontId="14" fillId="3" borderId="1" xfId="0" applyFont="1" applyFill="1" applyBorder="1"/>
    <xf numFmtId="0" fontId="13" fillId="3" borderId="1" xfId="0" applyFont="1" applyFill="1" applyBorder="1" applyAlignment="1">
      <alignment horizontal="left" vertical="top" wrapText="1"/>
    </xf>
    <xf numFmtId="0" fontId="13" fillId="3" borderId="1" xfId="0" applyFont="1" applyFill="1" applyBorder="1" applyAlignment="1">
      <alignment horizontal="justify" vertical="top" wrapText="1"/>
    </xf>
    <xf numFmtId="0" fontId="13" fillId="3" borderId="1" xfId="0" applyFont="1" applyFill="1" applyBorder="1" applyAlignment="1">
      <alignment horizontal="justify" vertical="top"/>
    </xf>
    <xf numFmtId="0" fontId="14" fillId="3" borderId="1" xfId="0" applyFont="1" applyFill="1" applyBorder="1" applyAlignment="1">
      <alignment horizontal="center" vertical="top" wrapText="1"/>
    </xf>
    <xf numFmtId="0" fontId="14" fillId="3" borderId="1" xfId="0" applyFont="1" applyFill="1" applyBorder="1" applyAlignment="1">
      <alignment vertical="top"/>
    </xf>
    <xf numFmtId="0" fontId="13" fillId="3" borderId="1" xfId="0" applyFont="1" applyFill="1" applyBorder="1" applyAlignment="1">
      <alignment horizontal="left" vertical="top"/>
    </xf>
    <xf numFmtId="0" fontId="14" fillId="3" borderId="1" xfId="0" applyFont="1" applyFill="1" applyBorder="1" applyAlignment="1"/>
    <xf numFmtId="0" fontId="14" fillId="3" borderId="1" xfId="0" applyFont="1" applyFill="1" applyBorder="1" applyAlignment="1">
      <alignment horizontal="left" vertical="top"/>
    </xf>
    <xf numFmtId="0" fontId="8" fillId="3" borderId="1" xfId="0" applyFont="1" applyFill="1" applyBorder="1" applyAlignment="1">
      <alignment horizontal="left" vertical="top" wrapText="1"/>
    </xf>
    <xf numFmtId="0" fontId="8" fillId="3" borderId="1" xfId="0" applyFont="1" applyFill="1" applyBorder="1" applyAlignment="1">
      <alignment vertical="top"/>
    </xf>
    <xf numFmtId="0" fontId="8" fillId="3" borderId="1" xfId="0" applyFont="1" applyFill="1" applyBorder="1" applyAlignment="1">
      <alignment horizontal="right" vertical="top"/>
    </xf>
    <xf numFmtId="0" fontId="4" fillId="3" borderId="1" xfId="0" applyFont="1" applyFill="1" applyBorder="1" applyAlignment="1">
      <alignment horizontal="lef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xf>
    <xf numFmtId="0" fontId="4" fillId="3" borderId="1" xfId="0" applyFont="1" applyFill="1" applyBorder="1" applyAlignment="1">
      <alignment vertical="top"/>
    </xf>
    <xf numFmtId="0" fontId="4" fillId="3" borderId="1" xfId="0" applyFont="1" applyFill="1" applyBorder="1" applyAlignment="1">
      <alignment horizontal="center" vertical="top"/>
    </xf>
    <xf numFmtId="0" fontId="4" fillId="3" borderId="1" xfId="0" quotePrefix="1" applyFont="1" applyFill="1" applyBorder="1" applyAlignment="1">
      <alignment horizontal="left" vertical="top" wrapText="1"/>
    </xf>
    <xf numFmtId="0" fontId="4" fillId="3" borderId="1" xfId="0" quotePrefix="1" applyFont="1" applyFill="1" applyBorder="1" applyAlignment="1">
      <alignment horizontal="center" vertical="top" wrapText="1"/>
    </xf>
    <xf numFmtId="0" fontId="4" fillId="3" borderId="1" xfId="0" quotePrefix="1" applyFont="1" applyFill="1" applyBorder="1" applyAlignment="1">
      <alignment vertical="top" wrapText="1"/>
    </xf>
    <xf numFmtId="0" fontId="4" fillId="3" borderId="1" xfId="0" applyFont="1" applyFill="1" applyBorder="1" applyAlignment="1">
      <alignment horizontal="right" vertical="top"/>
    </xf>
    <xf numFmtId="0" fontId="26" fillId="3" borderId="1" xfId="0" applyFont="1" applyFill="1" applyBorder="1" applyAlignment="1">
      <alignment horizontal="left" vertical="top" wrapText="1"/>
    </xf>
    <xf numFmtId="0" fontId="14" fillId="3" borderId="1" xfId="0" applyFont="1" applyFill="1" applyBorder="1" applyAlignment="1">
      <alignment horizontal="center" vertical="top"/>
    </xf>
    <xf numFmtId="0" fontId="14" fillId="3" borderId="1" xfId="0" applyFont="1" applyFill="1" applyBorder="1" applyAlignment="1">
      <alignment vertical="top" wrapText="1"/>
    </xf>
    <xf numFmtId="0" fontId="13" fillId="3" borderId="1" xfId="0" quotePrefix="1" applyFont="1" applyFill="1" applyBorder="1" applyAlignment="1">
      <alignment horizontal="center" vertical="top" wrapText="1"/>
    </xf>
    <xf numFmtId="0" fontId="13" fillId="3" borderId="1" xfId="0" quotePrefix="1" applyFont="1" applyFill="1" applyBorder="1" applyAlignment="1">
      <alignment horizontal="left" vertical="top" wrapText="1"/>
    </xf>
    <xf numFmtId="0" fontId="12" fillId="3" borderId="1" xfId="0" applyFont="1" applyFill="1" applyBorder="1" applyAlignment="1">
      <alignment vertical="top"/>
    </xf>
    <xf numFmtId="0" fontId="14" fillId="3" borderId="1" xfId="0" applyFont="1" applyFill="1" applyBorder="1" applyAlignment="1">
      <alignment horizontal="center" vertical="top" wrapText="1"/>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xf numFmtId="0" fontId="0" fillId="3" borderId="1" xfId="0" applyFill="1" applyBorder="1"/>
    <xf numFmtId="0" fontId="50" fillId="3" borderId="1" xfId="0" applyFont="1" applyFill="1" applyBorder="1"/>
    <xf numFmtId="0" fontId="51" fillId="3" borderId="1" xfId="0" applyFont="1" applyFill="1" applyBorder="1"/>
    <xf numFmtId="0" fontId="45" fillId="3" borderId="1" xfId="0" applyFont="1" applyFill="1" applyBorder="1"/>
    <xf numFmtId="0" fontId="30" fillId="3" borderId="1" xfId="0" applyFont="1" applyFill="1" applyBorder="1" applyAlignment="1">
      <alignment horizontal="center" vertical="center" wrapText="1"/>
    </xf>
    <xf numFmtId="0" fontId="30" fillId="3" borderId="1" xfId="0" applyFont="1" applyFill="1" applyBorder="1" applyAlignment="1">
      <alignment horizontal="left" vertical="top" wrapText="1"/>
    </xf>
    <xf numFmtId="0" fontId="45" fillId="3" borderId="1" xfId="0" applyFont="1" applyFill="1" applyBorder="1" applyAlignment="1">
      <alignment horizontal="left" vertical="top"/>
    </xf>
    <xf numFmtId="0" fontId="45" fillId="3" borderId="1" xfId="0" applyFont="1" applyFill="1" applyBorder="1" applyAlignment="1"/>
    <xf numFmtId="0" fontId="37" fillId="3" borderId="1" xfId="0" applyFont="1" applyFill="1" applyBorder="1"/>
    <xf numFmtId="0" fontId="21" fillId="3" borderId="0" xfId="0" applyFont="1" applyFill="1" applyBorder="1" applyAlignment="1"/>
    <xf numFmtId="0" fontId="44" fillId="3" borderId="0" xfId="0" applyFont="1" applyFill="1" applyBorder="1" applyAlignment="1"/>
    <xf numFmtId="0" fontId="14" fillId="3" borderId="1" xfId="0" quotePrefix="1" applyFont="1" applyFill="1" applyBorder="1" applyAlignment="1">
      <alignment vertical="top"/>
    </xf>
    <xf numFmtId="0" fontId="37" fillId="3" borderId="0" xfId="0" applyFont="1" applyFill="1"/>
    <xf numFmtId="0" fontId="4" fillId="3" borderId="1" xfId="0" applyFont="1" applyFill="1" applyBorder="1" applyAlignment="1">
      <alignment horizontal="justify" vertical="top" wrapText="1"/>
    </xf>
    <xf numFmtId="0" fontId="4" fillId="3" borderId="1" xfId="0" applyFont="1" applyFill="1" applyBorder="1" applyAlignment="1">
      <alignment horizontal="right" vertical="top" wrapText="1"/>
    </xf>
    <xf numFmtId="0" fontId="52" fillId="3" borderId="1" xfId="0" applyFont="1" applyFill="1" applyBorder="1" applyAlignment="1">
      <alignment horizontal="left" vertical="center" wrapText="1"/>
    </xf>
    <xf numFmtId="0" fontId="22" fillId="3" borderId="1" xfId="1" applyNumberFormat="1" applyFont="1" applyFill="1" applyBorder="1" applyAlignment="1">
      <alignment horizontal="left" vertical="center"/>
    </xf>
    <xf numFmtId="2" fontId="22" fillId="3" borderId="1" xfId="1" applyNumberFormat="1" applyFont="1" applyFill="1" applyBorder="1" applyAlignment="1">
      <alignment horizontal="left" vertical="center"/>
    </xf>
    <xf numFmtId="2" fontId="52" fillId="3" borderId="1" xfId="1" applyNumberFormat="1" applyFont="1" applyFill="1" applyBorder="1" applyAlignment="1">
      <alignment horizontal="left" vertical="center"/>
    </xf>
    <xf numFmtId="0" fontId="8" fillId="3" borderId="2" xfId="0" applyFont="1" applyFill="1" applyBorder="1" applyAlignment="1">
      <alignment horizontal="right" vertical="top"/>
    </xf>
    <xf numFmtId="0" fontId="4" fillId="3" borderId="2" xfId="0" applyFont="1" applyFill="1" applyBorder="1" applyAlignment="1">
      <alignment horizontal="center" vertical="top" wrapText="1"/>
    </xf>
    <xf numFmtId="0" fontId="4" fillId="3" borderId="2" xfId="0" applyFont="1" applyFill="1" applyBorder="1" applyAlignment="1">
      <alignment vertical="top"/>
    </xf>
    <xf numFmtId="0" fontId="4" fillId="3" borderId="2" xfId="0" applyFont="1" applyFill="1" applyBorder="1" applyAlignment="1">
      <alignment horizontal="right" vertical="top"/>
    </xf>
    <xf numFmtId="0" fontId="4" fillId="3" borderId="2" xfId="0" applyFont="1" applyFill="1" applyBorder="1" applyAlignment="1">
      <alignment horizontal="right" vertical="top" wrapText="1"/>
    </xf>
    <xf numFmtId="0" fontId="8" fillId="3" borderId="2" xfId="0" applyFont="1" applyFill="1" applyBorder="1" applyAlignment="1">
      <alignment horizontal="center" vertical="top"/>
    </xf>
    <xf numFmtId="0" fontId="0" fillId="3" borderId="3" xfId="0" applyFill="1" applyBorder="1"/>
    <xf numFmtId="0" fontId="37" fillId="3" borderId="3" xfId="0" applyFont="1" applyFill="1" applyBorder="1"/>
    <xf numFmtId="0" fontId="0" fillId="3" borderId="1" xfId="0" applyFill="1" applyBorder="1" applyAlignment="1">
      <alignment vertical="top"/>
    </xf>
    <xf numFmtId="2" fontId="11" fillId="3" borderId="1" xfId="0" applyNumberFormat="1" applyFont="1" applyFill="1" applyBorder="1" applyAlignment="1"/>
    <xf numFmtId="0" fontId="53" fillId="3" borderId="1" xfId="0" applyFont="1" applyFill="1" applyBorder="1" applyAlignment="1">
      <alignment horizontal="left" vertical="top"/>
    </xf>
    <xf numFmtId="0" fontId="53" fillId="3" borderId="1" xfId="0" applyFont="1" applyFill="1" applyBorder="1" applyAlignment="1">
      <alignment horizontal="left" vertical="top" wrapText="1"/>
    </xf>
    <xf numFmtId="0" fontId="31" fillId="3" borderId="1" xfId="1" applyNumberFormat="1" applyFont="1" applyFill="1" applyBorder="1" applyAlignment="1">
      <alignment horizontal="center" vertical="top"/>
    </xf>
    <xf numFmtId="2" fontId="53" fillId="3" borderId="1" xfId="1" applyNumberFormat="1" applyFont="1" applyFill="1" applyBorder="1" applyAlignment="1">
      <alignment horizontal="center" vertical="top"/>
    </xf>
    <xf numFmtId="2" fontId="31" fillId="3" borderId="1" xfId="1" applyNumberFormat="1" applyFont="1" applyFill="1" applyBorder="1" applyAlignment="1">
      <alignment horizontal="center" vertical="top"/>
    </xf>
    <xf numFmtId="0" fontId="54" fillId="8" borderId="1" xfId="0" applyFont="1" applyFill="1" applyBorder="1" applyAlignment="1">
      <alignment horizontal="right" vertical="top" wrapText="1"/>
    </xf>
    <xf numFmtId="0" fontId="55" fillId="0" borderId="1" xfId="0" applyFont="1" applyBorder="1" applyAlignment="1">
      <alignment horizontal="center" vertical="top" wrapText="1"/>
    </xf>
    <xf numFmtId="4" fontId="55" fillId="0" borderId="1" xfId="0" applyNumberFormat="1" applyFont="1" applyBorder="1" applyAlignment="1">
      <alignment horizontal="center" vertical="top" wrapText="1"/>
    </xf>
    <xf numFmtId="0" fontId="52" fillId="3" borderId="1" xfId="0" applyFont="1" applyFill="1" applyBorder="1" applyAlignment="1">
      <alignment horizontal="center" vertical="top"/>
    </xf>
    <xf numFmtId="0" fontId="52" fillId="0" borderId="1" xfId="0" applyFont="1" applyBorder="1" applyAlignment="1">
      <alignment horizontal="center" vertical="top" wrapText="1"/>
    </xf>
    <xf numFmtId="0" fontId="52" fillId="3" borderId="1" xfId="0" applyFont="1" applyFill="1" applyBorder="1" applyAlignment="1">
      <alignment horizontal="center" vertical="top" wrapText="1"/>
    </xf>
    <xf numFmtId="0" fontId="56" fillId="8"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57" fillId="3" borderId="1" xfId="0" applyFont="1" applyFill="1" applyBorder="1" applyAlignment="1">
      <alignment horizontal="left" vertical="top"/>
    </xf>
    <xf numFmtId="0" fontId="57" fillId="3" borderId="1" xfId="0" applyFont="1" applyFill="1" applyBorder="1" applyAlignment="1">
      <alignment horizontal="left" vertical="top" wrapText="1"/>
    </xf>
    <xf numFmtId="0" fontId="32" fillId="3" borderId="1" xfId="0" applyFont="1" applyFill="1" applyBorder="1" applyAlignment="1">
      <alignment horizontal="center" vertical="top"/>
    </xf>
    <xf numFmtId="0" fontId="32" fillId="3" borderId="1" xfId="0" applyFont="1" applyFill="1" applyBorder="1" applyAlignment="1">
      <alignment horizontal="center" vertical="top" wrapText="1"/>
    </xf>
    <xf numFmtId="0" fontId="57" fillId="3" borderId="1" xfId="0" applyFont="1" applyFill="1" applyBorder="1" applyAlignment="1">
      <alignment horizontal="center" vertical="top" wrapText="1"/>
    </xf>
    <xf numFmtId="0" fontId="57" fillId="3" borderId="1" xfId="0" applyFont="1" applyFill="1" applyBorder="1" applyAlignment="1">
      <alignment horizontal="center" vertical="top"/>
    </xf>
    <xf numFmtId="0" fontId="32" fillId="3" borderId="1" xfId="1" applyNumberFormat="1" applyFont="1" applyFill="1" applyBorder="1" applyAlignment="1">
      <alignment horizontal="center" vertical="top"/>
    </xf>
    <xf numFmtId="2" fontId="57" fillId="3" borderId="1" xfId="1" applyNumberFormat="1"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3"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49" fillId="3" borderId="1" xfId="0" applyFont="1" applyFill="1" applyBorder="1" applyAlignment="1"/>
    <xf numFmtId="0" fontId="58" fillId="3" borderId="1" xfId="0" applyFont="1" applyFill="1" applyBorder="1"/>
    <xf numFmtId="0" fontId="41" fillId="3" borderId="1" xfId="0" applyFont="1" applyFill="1" applyBorder="1" applyAlignment="1"/>
    <xf numFmtId="0" fontId="14" fillId="3" borderId="1" xfId="0" applyFont="1" applyFill="1" applyBorder="1" applyAlignment="1">
      <alignment horizontal="left" wrapText="1"/>
    </xf>
    <xf numFmtId="0" fontId="49" fillId="3" borderId="1" xfId="0" applyFont="1" applyFill="1" applyBorder="1" applyAlignment="1">
      <alignment wrapText="1"/>
    </xf>
    <xf numFmtId="0" fontId="4" fillId="3" borderId="1" xfId="0" quotePrefix="1" applyFont="1" applyFill="1" applyBorder="1" applyAlignment="1">
      <alignment horizontal="right" vertical="top" wrapText="1"/>
    </xf>
    <xf numFmtId="0" fontId="58" fillId="3" borderId="3" xfId="0" applyFont="1" applyFill="1" applyBorder="1"/>
    <xf numFmtId="0" fontId="3" fillId="3" borderId="1" xfId="0" applyFont="1" applyFill="1" applyBorder="1" applyAlignment="1">
      <alignment horizontal="center" vertical="top" wrapText="1"/>
    </xf>
    <xf numFmtId="3" fontId="3" fillId="3" borderId="1" xfId="0" applyNumberFormat="1" applyFont="1" applyFill="1" applyBorder="1" applyAlignment="1">
      <alignment horizontal="right" vertical="top" wrapText="1"/>
    </xf>
    <xf numFmtId="3" fontId="3" fillId="3" borderId="2" xfId="0" applyNumberFormat="1" applyFont="1" applyFill="1" applyBorder="1" applyAlignment="1">
      <alignment horizontal="right" vertical="top"/>
    </xf>
    <xf numFmtId="0" fontId="3" fillId="3" borderId="1" xfId="0" applyFont="1" applyFill="1" applyBorder="1" applyAlignment="1">
      <alignment horizontal="right" vertical="top" wrapText="1"/>
    </xf>
    <xf numFmtId="0" fontId="3" fillId="3" borderId="1" xfId="0" applyFont="1" applyFill="1" applyBorder="1" applyAlignment="1">
      <alignment horizontal="right" vertical="top"/>
    </xf>
    <xf numFmtId="0" fontId="0" fillId="3" borderId="3" xfId="0" applyFill="1" applyBorder="1" applyAlignment="1">
      <alignment wrapText="1"/>
    </xf>
    <xf numFmtId="0" fontId="59" fillId="3" borderId="1" xfId="0" applyFont="1" applyFill="1" applyBorder="1" applyAlignment="1">
      <alignment vertical="top" wrapText="1"/>
    </xf>
    <xf numFmtId="0" fontId="60" fillId="3" borderId="1" xfId="0" applyFont="1" applyFill="1" applyBorder="1" applyAlignment="1">
      <alignment horizontal="center" vertical="top"/>
    </xf>
    <xf numFmtId="0" fontId="60" fillId="0" borderId="1" xfId="0" applyFont="1" applyBorder="1" applyAlignment="1">
      <alignment vertical="top" wrapText="1"/>
    </xf>
    <xf numFmtId="2" fontId="60" fillId="3" borderId="1" xfId="1" applyNumberFormat="1" applyFont="1" applyFill="1" applyBorder="1" applyAlignment="1">
      <alignment horizontal="center" vertical="top"/>
    </xf>
    <xf numFmtId="0" fontId="61" fillId="8" borderId="1" xfId="0" applyFont="1" applyFill="1" applyBorder="1" applyAlignment="1">
      <alignment horizontal="center" vertical="top"/>
    </xf>
    <xf numFmtId="0" fontId="61" fillId="0" borderId="1" xfId="0" applyFont="1" applyBorder="1" applyAlignment="1">
      <alignment horizontal="center" vertical="top"/>
    </xf>
    <xf numFmtId="2" fontId="52" fillId="3" borderId="1" xfId="1" applyNumberFormat="1" applyFont="1" applyFill="1" applyBorder="1" applyAlignment="1">
      <alignment horizontal="center" vertical="top"/>
    </xf>
    <xf numFmtId="0" fontId="56" fillId="8" borderId="1" xfId="0" applyFont="1" applyFill="1" applyBorder="1" applyAlignment="1">
      <alignment horizontal="center" vertical="top"/>
    </xf>
    <xf numFmtId="0" fontId="54" fillId="8" borderId="1" xfId="0" applyFont="1" applyFill="1" applyBorder="1" applyAlignment="1">
      <alignment horizontal="right" vertical="top"/>
    </xf>
    <xf numFmtId="0" fontId="0" fillId="4" borderId="1" xfId="0" applyFill="1" applyBorder="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8" fillId="3" borderId="1" xfId="0" applyFont="1" applyFill="1" applyBorder="1" applyAlignment="1">
      <alignment horizontal="center" vertical="top"/>
    </xf>
    <xf numFmtId="0" fontId="14" fillId="3" borderId="1" xfId="0" applyFont="1" applyFill="1" applyBorder="1" applyAlignment="1">
      <alignment vertical="top" wrapText="1"/>
    </xf>
    <xf numFmtId="0" fontId="11" fillId="3" borderId="1" xfId="0" applyFont="1" applyFill="1" applyBorder="1" applyAlignment="1">
      <alignment wrapText="1"/>
    </xf>
    <xf numFmtId="0" fontId="11" fillId="3" borderId="1" xfId="0" applyFont="1" applyFill="1" applyBorder="1" applyAlignment="1"/>
    <xf numFmtId="0" fontId="49" fillId="3" borderId="1" xfId="0" applyFont="1" applyFill="1" applyBorder="1" applyAlignment="1">
      <alignment vertical="top" wrapText="1"/>
    </xf>
    <xf numFmtId="0" fontId="0" fillId="3" borderId="1" xfId="0" applyFont="1" applyFill="1" applyBorder="1"/>
    <xf numFmtId="0" fontId="15" fillId="3" borderId="1" xfId="0" applyFont="1" applyFill="1" applyBorder="1" applyAlignment="1"/>
    <xf numFmtId="0" fontId="14" fillId="3" borderId="1" xfId="0" applyFont="1" applyFill="1" applyBorder="1" applyAlignment="1">
      <alignment wrapText="1"/>
    </xf>
    <xf numFmtId="0" fontId="11" fillId="3" borderId="1" xfId="0" applyFont="1" applyFill="1" applyBorder="1" applyAlignment="1">
      <alignment wrapText="1" shrinkToFit="1"/>
    </xf>
    <xf numFmtId="0" fontId="26" fillId="3" borderId="1" xfId="0" applyFont="1" applyFill="1" applyBorder="1" applyAlignment="1">
      <alignment horizontal="center" vertical="top"/>
    </xf>
    <xf numFmtId="0" fontId="26" fillId="3" borderId="1" xfId="0" applyFont="1" applyFill="1" applyBorder="1" applyAlignment="1">
      <alignment horizontal="right" vertical="top"/>
    </xf>
    <xf numFmtId="0" fontId="26" fillId="3" borderId="2" xfId="0" applyFont="1" applyFill="1" applyBorder="1" applyAlignment="1">
      <alignment horizontal="right" vertical="top"/>
    </xf>
    <xf numFmtId="3" fontId="4" fillId="3" borderId="1" xfId="0" applyNumberFormat="1" applyFont="1" applyFill="1" applyBorder="1" applyAlignment="1">
      <alignment horizontal="right" vertical="top"/>
    </xf>
    <xf numFmtId="0" fontId="27" fillId="3" borderId="1" xfId="0" quotePrefix="1" applyFont="1" applyFill="1" applyBorder="1" applyAlignment="1">
      <alignment horizontal="right" vertical="top"/>
    </xf>
    <xf numFmtId="0" fontId="27" fillId="3" borderId="2" xfId="0" quotePrefix="1" applyFont="1" applyFill="1" applyBorder="1" applyAlignment="1">
      <alignment horizontal="right" vertical="top"/>
    </xf>
    <xf numFmtId="0" fontId="4" fillId="3" borderId="2" xfId="0" quotePrefix="1" applyFont="1" applyFill="1" applyBorder="1" applyAlignment="1">
      <alignment horizontal="right" vertical="top" wrapText="1"/>
    </xf>
    <xf numFmtId="166" fontId="4" fillId="3" borderId="1" xfId="2" quotePrefix="1" applyNumberFormat="1" applyFont="1" applyFill="1" applyBorder="1" applyAlignment="1">
      <alignment horizontal="right" vertical="top" wrapText="1"/>
    </xf>
    <xf numFmtId="0" fontId="62" fillId="3" borderId="1" xfId="0" applyFont="1" applyFill="1" applyBorder="1" applyAlignment="1">
      <alignment horizontal="justify"/>
    </xf>
    <xf numFmtId="0" fontId="58" fillId="3" borderId="3" xfId="0" applyFont="1" applyFill="1" applyBorder="1" applyAlignment="1">
      <alignment wrapText="1"/>
    </xf>
    <xf numFmtId="14" fontId="4" fillId="3" borderId="1" xfId="0" applyNumberFormat="1" applyFont="1" applyFill="1" applyBorder="1" applyAlignment="1">
      <alignment horizontal="center" vertical="top" wrapText="1"/>
    </xf>
    <xf numFmtId="165" fontId="4" fillId="3" borderId="1" xfId="2" applyNumberFormat="1" applyFont="1" applyFill="1" applyBorder="1" applyAlignment="1">
      <alignment horizontal="right" vertical="top"/>
    </xf>
    <xf numFmtId="165" fontId="4" fillId="3" borderId="2" xfId="2" applyNumberFormat="1" applyFont="1" applyFill="1" applyBorder="1" applyAlignment="1">
      <alignment horizontal="right" vertical="top"/>
    </xf>
    <xf numFmtId="1" fontId="4" fillId="3" borderId="2" xfId="0" applyNumberFormat="1" applyFont="1" applyFill="1" applyBorder="1" applyAlignment="1">
      <alignment horizontal="right" vertical="top" wrapText="1"/>
    </xf>
    <xf numFmtId="0" fontId="4" fillId="3" borderId="2" xfId="0" quotePrefix="1" applyFont="1" applyFill="1" applyBorder="1" applyAlignment="1">
      <alignment horizontal="right" vertical="top"/>
    </xf>
    <xf numFmtId="0" fontId="4" fillId="3" borderId="1" xfId="6" applyFont="1" applyFill="1" applyBorder="1" applyAlignment="1">
      <alignment horizontal="center" vertical="top" wrapText="1"/>
    </xf>
    <xf numFmtId="0" fontId="63" fillId="3" borderId="3" xfId="0" applyFont="1" applyFill="1" applyBorder="1" applyAlignment="1">
      <alignment wrapText="1"/>
    </xf>
    <xf numFmtId="0" fontId="4" fillId="3" borderId="1" xfId="6" applyFont="1" applyFill="1" applyBorder="1" applyAlignment="1">
      <alignment horizontal="left" vertical="top" wrapText="1"/>
    </xf>
    <xf numFmtId="0" fontId="4" fillId="3" borderId="1" xfId="6" applyFont="1" applyFill="1" applyBorder="1" applyAlignment="1">
      <alignment horizontal="justify" vertical="top" wrapText="1"/>
    </xf>
    <xf numFmtId="0" fontId="41" fillId="0" borderId="1" xfId="0" applyFont="1" applyFill="1" applyBorder="1" applyAlignment="1">
      <alignment horizontal="center"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62" fillId="0" borderId="0" xfId="0" applyFont="1" applyFill="1" applyAlignment="1">
      <alignment horizontal="justify" vertical="top"/>
    </xf>
    <xf numFmtId="0" fontId="14" fillId="0" borderId="1" xfId="0" applyFont="1" applyFill="1" applyBorder="1" applyAlignment="1">
      <alignment horizontal="right" vertical="top"/>
    </xf>
    <xf numFmtId="0" fontId="14" fillId="0" borderId="1" xfId="0" applyFont="1" applyFill="1" applyBorder="1" applyAlignment="1">
      <alignment vertical="top"/>
    </xf>
    <xf numFmtId="0" fontId="58" fillId="0" borderId="0" xfId="0" applyFont="1" applyFill="1"/>
    <xf numFmtId="14" fontId="14" fillId="0" borderId="1" xfId="0" applyNumberFormat="1" applyFont="1" applyFill="1" applyBorder="1" applyAlignment="1">
      <alignment horizontal="center" vertical="top" wrapText="1"/>
    </xf>
    <xf numFmtId="0" fontId="14" fillId="0" borderId="1" xfId="0" applyFont="1" applyFill="1" applyBorder="1" applyAlignment="1">
      <alignment horizontal="justify" vertical="top" wrapText="1"/>
    </xf>
    <xf numFmtId="0" fontId="14" fillId="0" borderId="1" xfId="5" applyFont="1" applyFill="1" applyBorder="1" applyAlignment="1">
      <alignment vertical="top"/>
    </xf>
    <xf numFmtId="0" fontId="14" fillId="0" borderId="1" xfId="5" applyFont="1" applyFill="1" applyBorder="1" applyAlignment="1">
      <alignment vertical="top" wrapText="1"/>
    </xf>
    <xf numFmtId="43" fontId="14" fillId="0" borderId="1" xfId="3" applyNumberFormat="1" applyFont="1" applyFill="1" applyBorder="1" applyAlignment="1">
      <alignment vertical="top"/>
    </xf>
    <xf numFmtId="0" fontId="14" fillId="0" borderId="1" xfId="0" quotePrefix="1" applyFont="1" applyFill="1" applyBorder="1" applyAlignment="1">
      <alignment vertical="top"/>
    </xf>
    <xf numFmtId="0" fontId="14" fillId="0" borderId="1" xfId="0" applyFont="1" applyFill="1" applyBorder="1" applyAlignment="1">
      <alignment horizontal="center" vertical="top"/>
    </xf>
    <xf numFmtId="168" fontId="14" fillId="0" borderId="1" xfId="0" applyNumberFormat="1" applyFont="1" applyFill="1" applyBorder="1" applyAlignment="1">
      <alignment vertical="top" wrapText="1"/>
    </xf>
    <xf numFmtId="2" fontId="14" fillId="0" borderId="1" xfId="0" applyNumberFormat="1" applyFont="1" applyFill="1" applyBorder="1" applyAlignment="1">
      <alignment vertical="top" wrapText="1"/>
    </xf>
    <xf numFmtId="0" fontId="14" fillId="0" borderId="1" xfId="6" applyFont="1" applyFill="1" applyBorder="1" applyAlignment="1">
      <alignment horizontal="justify" vertical="top" wrapText="1"/>
    </xf>
    <xf numFmtId="0" fontId="14" fillId="0" borderId="1" xfId="6" applyFont="1" applyFill="1" applyBorder="1" applyAlignment="1">
      <alignment horizontal="left" vertical="top" wrapText="1"/>
    </xf>
    <xf numFmtId="0" fontId="14" fillId="0" borderId="1" xfId="6" applyFont="1" applyFill="1" applyBorder="1" applyAlignment="1">
      <alignment horizontal="center" vertical="top" wrapText="1"/>
    </xf>
    <xf numFmtId="167" fontId="14" fillId="0" borderId="1" xfId="0" applyNumberFormat="1" applyFont="1" applyFill="1" applyBorder="1" applyAlignment="1">
      <alignment vertical="top"/>
    </xf>
    <xf numFmtId="0" fontId="64" fillId="0" borderId="0" xfId="0" applyFont="1" applyFill="1" applyAlignment="1">
      <alignment wrapText="1"/>
    </xf>
    <xf numFmtId="0" fontId="43" fillId="3" borderId="1" xfId="0" applyFont="1" applyFill="1" applyBorder="1" applyAlignment="1">
      <alignment horizontal="right" vertical="top" wrapText="1"/>
    </xf>
    <xf numFmtId="0" fontId="13" fillId="0" borderId="1" xfId="0" applyFont="1" applyFill="1" applyBorder="1" applyAlignment="1">
      <alignment horizontal="justify" vertical="top" wrapText="1"/>
    </xf>
    <xf numFmtId="0" fontId="14" fillId="0" borderId="1" xfId="0" applyFont="1" applyFill="1" applyBorder="1" applyAlignment="1">
      <alignment horizontal="left" vertical="top" wrapText="1"/>
    </xf>
    <xf numFmtId="0" fontId="14" fillId="0" borderId="1" xfId="0" applyFont="1" applyFill="1" applyBorder="1" applyAlignment="1"/>
    <xf numFmtId="0" fontId="14" fillId="0" borderId="1" xfId="0" applyFont="1" applyFill="1" applyBorder="1" applyAlignment="1">
      <alignment horizontal="justify" vertical="top"/>
    </xf>
    <xf numFmtId="0" fontId="14" fillId="0" borderId="1" xfId="0" applyFont="1" applyFill="1" applyBorder="1" applyAlignment="1">
      <alignment horizontal="left" vertical="top"/>
    </xf>
    <xf numFmtId="0" fontId="14" fillId="0" borderId="1" xfId="0" applyFont="1" applyFill="1" applyBorder="1" applyAlignment="1">
      <alignment horizontal="right"/>
    </xf>
    <xf numFmtId="0" fontId="49" fillId="0" borderId="1" xfId="0" applyFont="1" applyFill="1" applyBorder="1"/>
    <xf numFmtId="0" fontId="4" fillId="0" borderId="1" xfId="0" applyFont="1" applyFill="1" applyBorder="1" applyAlignment="1">
      <alignment horizontal="left" vertical="top"/>
    </xf>
    <xf numFmtId="0" fontId="4" fillId="0" borderId="1" xfId="0" applyFont="1" applyFill="1" applyBorder="1" applyAlignment="1">
      <alignment horizontal="justify" vertical="top"/>
    </xf>
    <xf numFmtId="0" fontId="8" fillId="0" borderId="1" xfId="0" applyFont="1" applyFill="1" applyBorder="1" applyAlignment="1">
      <alignment horizontal="justify" vertical="top"/>
    </xf>
    <xf numFmtId="0" fontId="4" fillId="0" borderId="1" xfId="0" applyFont="1" applyFill="1" applyBorder="1" applyAlignment="1">
      <alignment horizontal="center" vertical="top"/>
    </xf>
    <xf numFmtId="0" fontId="4" fillId="0" borderId="2" xfId="0" applyFont="1" applyFill="1" applyBorder="1" applyAlignment="1">
      <alignment vertical="top"/>
    </xf>
    <xf numFmtId="0" fontId="4" fillId="0" borderId="1" xfId="0" applyFont="1" applyFill="1" applyBorder="1" applyAlignment="1">
      <alignment horizontal="right" vertical="top"/>
    </xf>
    <xf numFmtId="0" fontId="0" fillId="0" borderId="3" xfId="0" applyFill="1" applyBorder="1"/>
    <xf numFmtId="0" fontId="0" fillId="0" borderId="1" xfId="0" applyFill="1" applyBorder="1"/>
    <xf numFmtId="0" fontId="63" fillId="0" borderId="0" xfId="0" applyFont="1" applyFill="1" applyAlignment="1">
      <alignment vertical="top" wrapText="1"/>
    </xf>
    <xf numFmtId="2" fontId="14" fillId="0" borderId="1" xfId="0" quotePrefix="1" applyNumberFormat="1" applyFont="1" applyFill="1" applyBorder="1" applyAlignment="1">
      <alignment vertical="top" wrapText="1"/>
    </xf>
    <xf numFmtId="0" fontId="40" fillId="3" borderId="1" xfId="0" applyFont="1" applyFill="1" applyBorder="1" applyAlignment="1">
      <alignment horizontal="center" vertical="center"/>
    </xf>
    <xf numFmtId="0" fontId="40" fillId="0" borderId="1" xfId="0" applyFont="1" applyBorder="1" applyAlignment="1">
      <alignment vertical="center" wrapText="1"/>
    </xf>
    <xf numFmtId="2" fontId="40"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xf>
    <xf numFmtId="0" fontId="33" fillId="3" borderId="1" xfId="1" applyNumberFormat="1" applyFont="1" applyFill="1" applyBorder="1" applyAlignment="1">
      <alignment horizontal="center" vertical="center"/>
    </xf>
    <xf numFmtId="0" fontId="40" fillId="3" borderId="1" xfId="1" applyNumberFormat="1" applyFont="1" applyFill="1" applyBorder="1" applyAlignment="1">
      <alignment horizontal="center" vertical="center" wrapText="1"/>
    </xf>
    <xf numFmtId="0" fontId="65" fillId="3" borderId="1" xfId="0" applyFont="1" applyFill="1" applyBorder="1" applyAlignment="1">
      <alignment horizontal="left" vertical="center"/>
    </xf>
    <xf numFmtId="0" fontId="65" fillId="3" borderId="1" xfId="0" applyFont="1" applyFill="1" applyBorder="1" applyAlignment="1">
      <alignment horizontal="left" vertical="center" wrapText="1"/>
    </xf>
    <xf numFmtId="0" fontId="34" fillId="3" borderId="1" xfId="1" applyNumberFormat="1" applyFont="1" applyFill="1" applyBorder="1" applyAlignment="1">
      <alignment horizontal="left" vertical="center"/>
    </xf>
    <xf numFmtId="2" fontId="34" fillId="3" borderId="1" xfId="1" applyNumberFormat="1" applyFont="1" applyFill="1" applyBorder="1" applyAlignment="1">
      <alignment horizontal="left" vertical="center"/>
    </xf>
    <xf numFmtId="2" fontId="65" fillId="3" borderId="1" xfId="1" applyNumberFormat="1" applyFont="1" applyFill="1" applyBorder="1" applyAlignment="1">
      <alignment horizontal="left" vertical="center"/>
    </xf>
    <xf numFmtId="2" fontId="61" fillId="8" borderId="1" xfId="0" applyNumberFormat="1" applyFont="1" applyFill="1" applyBorder="1" applyAlignment="1">
      <alignment horizontal="center" vertical="top"/>
    </xf>
    <xf numFmtId="2" fontId="41" fillId="3" borderId="1" xfId="0" applyNumberFormat="1" applyFont="1" applyFill="1" applyBorder="1" applyAlignment="1">
      <alignment horizontal="right"/>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7" fillId="0" borderId="0" xfId="0" applyNumberFormat="1" applyFont="1" applyAlignment="1">
      <alignment vertical="top" wrapText="1"/>
    </xf>
    <xf numFmtId="0" fontId="37"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37" fillId="0" borderId="0" xfId="0" applyFont="1" applyAlignment="1">
      <alignment horizontal="center" vertical="top" wrapText="1"/>
    </xf>
    <xf numFmtId="0" fontId="0" fillId="0" borderId="0" xfId="0" applyAlignment="1">
      <alignment horizontal="center" vertical="top" wrapText="1"/>
    </xf>
    <xf numFmtId="0" fontId="37"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2" fontId="14" fillId="3" borderId="1" xfId="0" applyNumberFormat="1" applyFont="1" applyFill="1" applyBorder="1" applyAlignment="1"/>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0" fillId="0" borderId="1" xfId="0" applyBorder="1" applyAlignment="1">
      <alignment vertical="top"/>
    </xf>
    <xf numFmtId="0" fontId="13" fillId="3" borderId="1" xfId="0" applyFont="1" applyFill="1" applyBorder="1" applyAlignment="1">
      <alignment horizontal="center" vertical="top" wrapText="1"/>
    </xf>
    <xf numFmtId="0" fontId="66" fillId="3" borderId="1" xfId="0" applyFont="1" applyFill="1" applyBorder="1" applyAlignment="1">
      <alignment horizontal="center" vertical="top"/>
    </xf>
    <xf numFmtId="0" fontId="1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6" fillId="3" borderId="1" xfId="0" applyFont="1" applyFill="1" applyBorder="1" applyAlignment="1">
      <alignment horizontal="center"/>
    </xf>
    <xf numFmtId="0" fontId="13" fillId="3" borderId="1" xfId="0" applyFont="1" applyFill="1" applyBorder="1" applyAlignment="1">
      <alignment horizontal="center" vertical="top"/>
    </xf>
    <xf numFmtId="0" fontId="25" fillId="3" borderId="1" xfId="0" applyFont="1" applyFill="1" applyBorder="1" applyAlignment="1">
      <alignment horizontal="right" vertical="top"/>
    </xf>
    <xf numFmtId="0" fontId="4" fillId="3" borderId="1" xfId="0" applyFont="1" applyFill="1" applyBorder="1" applyAlignment="1">
      <alignment horizontal="center" vertical="top" wrapText="1"/>
    </xf>
    <xf numFmtId="0" fontId="67" fillId="3" borderId="1" xfId="0" applyFont="1" applyFill="1" applyBorder="1" applyAlignment="1">
      <alignment horizontal="center" vertical="top"/>
    </xf>
    <xf numFmtId="0" fontId="8" fillId="3" borderId="1" xfId="0" applyFont="1" applyFill="1" applyBorder="1" applyAlignment="1">
      <alignment horizontal="center" vertical="top"/>
    </xf>
    <xf numFmtId="0" fontId="13" fillId="3" borderId="1" xfId="0" applyFont="1" applyFill="1" applyBorder="1" applyAlignment="1">
      <alignment horizontal="right" vertical="top"/>
    </xf>
    <xf numFmtId="0" fontId="13" fillId="3" borderId="2" xfId="0" applyFont="1" applyFill="1" applyBorder="1" applyAlignment="1">
      <alignment horizontal="center" vertical="top"/>
    </xf>
    <xf numFmtId="0" fontId="13" fillId="3" borderId="7" xfId="0" applyFont="1" applyFill="1" applyBorder="1" applyAlignment="1">
      <alignment horizontal="center" vertical="top"/>
    </xf>
    <xf numFmtId="0" fontId="13" fillId="3" borderId="3" xfId="0" applyFont="1" applyFill="1" applyBorder="1" applyAlignment="1">
      <alignment horizontal="center" vertical="top"/>
    </xf>
    <xf numFmtId="0" fontId="13" fillId="3" borderId="1" xfId="0" applyFont="1" applyFill="1" applyBorder="1" applyAlignment="1">
      <alignment vertical="top"/>
    </xf>
    <xf numFmtId="0" fontId="13" fillId="3" borderId="1" xfId="0" applyFont="1" applyFill="1" applyBorder="1" applyAlignment="1">
      <alignment vertical="top" wrapText="1"/>
    </xf>
    <xf numFmtId="0" fontId="14" fillId="3" borderId="1" xfId="0" applyFont="1" applyFill="1" applyBorder="1" applyAlignment="1">
      <alignment vertical="top" wrapText="1"/>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14" fillId="3" borderId="2" xfId="0" applyFont="1" applyFill="1" applyBorder="1" applyAlignment="1">
      <alignment horizontal="center" vertical="top"/>
    </xf>
    <xf numFmtId="0" fontId="14" fillId="3" borderId="7" xfId="0" applyFont="1" applyFill="1" applyBorder="1" applyAlignment="1">
      <alignment horizontal="center" vertical="top"/>
    </xf>
    <xf numFmtId="0" fontId="14" fillId="3" borderId="3" xfId="0" applyFont="1" applyFill="1" applyBorder="1" applyAlignment="1">
      <alignment horizontal="center" vertical="top"/>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1" xfId="0" applyFont="1" applyBorder="1" applyAlignment="1">
      <alignment horizontal="center" vertical="top"/>
    </xf>
    <xf numFmtId="0" fontId="13" fillId="0" borderId="7" xfId="0" applyFont="1" applyBorder="1" applyAlignment="1">
      <alignment horizontal="center"/>
    </xf>
    <xf numFmtId="0" fontId="13" fillId="0" borderId="3" xfId="0" applyFont="1" applyBorder="1" applyAlignment="1">
      <alignment horizontal="center"/>
    </xf>
    <xf numFmtId="0" fontId="17" fillId="0" borderId="0" xfId="0" applyFont="1" applyBorder="1" applyAlignment="1">
      <alignment horizontal="center"/>
    </xf>
    <xf numFmtId="0" fontId="41" fillId="0" borderId="10" xfId="0" applyFont="1" applyBorder="1" applyAlignment="1">
      <alignment horizontal="center"/>
    </xf>
    <xf numFmtId="0" fontId="19" fillId="0" borderId="1" xfId="0" applyFont="1" applyBorder="1" applyAlignment="1">
      <alignment horizontal="center"/>
    </xf>
    <xf numFmtId="0" fontId="0" fillId="0" borderId="10" xfId="0" applyBorder="1" applyAlignment="1">
      <alignment horizontal="center"/>
    </xf>
    <xf numFmtId="0" fontId="8" fillId="0" borderId="1" xfId="0" applyFont="1" applyFill="1" applyBorder="1" applyAlignment="1">
      <alignment horizontal="center" vertical="top" wrapText="1"/>
    </xf>
    <xf numFmtId="0" fontId="16" fillId="0" borderId="0" xfId="0" applyFont="1" applyFill="1" applyBorder="1" applyAlignment="1">
      <alignment horizontal="center"/>
    </xf>
    <xf numFmtId="0" fontId="37" fillId="0" borderId="0" xfId="0" applyFont="1" applyAlignment="1">
      <alignment horizontal="center"/>
    </xf>
    <xf numFmtId="0" fontId="8" fillId="0" borderId="1" xfId="0" applyFont="1" applyBorder="1" applyAlignment="1">
      <alignment horizontal="center"/>
    </xf>
    <xf numFmtId="0" fontId="13" fillId="3" borderId="1" xfId="0" applyFont="1" applyFill="1" applyBorder="1" applyAlignment="1">
      <alignment horizontal="center"/>
    </xf>
    <xf numFmtId="0" fontId="43" fillId="3" borderId="1" xfId="0" applyFont="1" applyFill="1" applyBorder="1" applyAlignment="1">
      <alignment horizontal="center"/>
    </xf>
    <xf numFmtId="0" fontId="18" fillId="3" borderId="1" xfId="0" applyFont="1" applyFill="1" applyBorder="1" applyAlignment="1">
      <alignment horizontal="right" vertical="center"/>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0" fontId="42" fillId="0" borderId="1" xfId="0" applyFont="1" applyBorder="1" applyAlignment="1">
      <alignment horizontal="right" vertical="center" wrapText="1"/>
    </xf>
    <xf numFmtId="0" fontId="38" fillId="0" borderId="0" xfId="0" applyFont="1" applyAlignment="1">
      <alignment horizontal="center"/>
    </xf>
    <xf numFmtId="0" fontId="47" fillId="3" borderId="1" xfId="0" applyFont="1" applyFill="1" applyBorder="1" applyAlignment="1">
      <alignment horizontal="left" vertical="center" wrapText="1"/>
    </xf>
    <xf numFmtId="0" fontId="47" fillId="3" borderId="2" xfId="0" applyFont="1" applyFill="1" applyBorder="1" applyAlignment="1">
      <alignment horizontal="center" vertical="top" wrapText="1"/>
    </xf>
    <xf numFmtId="0" fontId="47" fillId="3" borderId="7" xfId="0" applyFont="1" applyFill="1" applyBorder="1" applyAlignment="1">
      <alignment horizontal="center" vertical="top" wrapText="1"/>
    </xf>
    <xf numFmtId="0" fontId="47" fillId="3" borderId="3" xfId="0" applyFont="1" applyFill="1" applyBorder="1" applyAlignment="1">
      <alignment horizontal="center" vertical="top" wrapText="1"/>
    </xf>
    <xf numFmtId="0" fontId="24" fillId="3" borderId="1" xfId="0" applyFont="1" applyFill="1" applyBorder="1" applyAlignment="1">
      <alignment horizontal="center" vertical="center" wrapText="1"/>
    </xf>
    <xf numFmtId="0" fontId="22" fillId="0" borderId="2" xfId="0" applyFont="1" applyBorder="1" applyAlignment="1">
      <alignment horizontal="center" vertical="top" wrapText="1"/>
    </xf>
    <xf numFmtId="0" fontId="22" fillId="0" borderId="7" xfId="0" applyFont="1" applyBorder="1" applyAlignment="1">
      <alignment horizontal="center" vertical="top" wrapText="1"/>
    </xf>
    <xf numFmtId="0" fontId="52" fillId="0" borderId="1" xfId="0" applyFont="1" applyBorder="1" applyAlignment="1">
      <alignment horizontal="right" vertical="top" wrapText="1"/>
    </xf>
    <xf numFmtId="0" fontId="53" fillId="3" borderId="1" xfId="0" applyFont="1" applyFill="1" applyBorder="1" applyAlignment="1">
      <alignment horizontal="center" vertical="top" wrapText="1"/>
    </xf>
    <xf numFmtId="0" fontId="35" fillId="3" borderId="1" xfId="0" applyFont="1" applyFill="1" applyBorder="1" applyAlignment="1">
      <alignment horizontal="center" vertical="top"/>
    </xf>
    <xf numFmtId="0" fontId="31" fillId="3" borderId="1" xfId="0" applyFont="1" applyFill="1" applyBorder="1" applyAlignment="1">
      <alignment horizontal="center" vertical="top" wrapText="1"/>
    </xf>
  </cellXfs>
  <cellStyles count="7">
    <cellStyle name="Comma" xfId="1" builtinId="3"/>
    <cellStyle name="Comma 3" xfId="2"/>
    <cellStyle name="Comma 4" xfId="3"/>
    <cellStyle name="Comma 4 3" xfId="4"/>
    <cellStyle name="Excel Built-in Normal" xfId="5"/>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7"/>
  <sheetViews>
    <sheetView view="pageBreakPreview" zoomScaleSheetLayoutView="100" workbookViewId="0">
      <pane xSplit="1" ySplit="6" topLeftCell="B31" activePane="bottomRight" state="frozen"/>
      <selection activeCell="M39" sqref="M39"/>
      <selection pane="topRight" activeCell="M39" sqref="M39"/>
      <selection pane="bottomLeft" activeCell="M39" sqref="M39"/>
      <selection pane="bottomRight" sqref="A1:O35"/>
    </sheetView>
  </sheetViews>
  <sheetFormatPr defaultRowHeight="15" x14ac:dyDescent="0.25"/>
  <cols>
    <col min="1" max="1" width="3.85546875" style="17" customWidth="1"/>
    <col min="2" max="2" width="23.140625" style="17" customWidth="1"/>
    <col min="3" max="3" width="19.140625" style="17" customWidth="1"/>
    <col min="4" max="4" width="9.140625" style="107" customWidth="1"/>
    <col min="5" max="5" width="9.28515625" style="107" customWidth="1"/>
    <col min="6" max="6" width="9.85546875" style="17" customWidth="1"/>
    <col min="7" max="7" width="9.140625" style="17" customWidth="1"/>
    <col min="8" max="8" width="7.42578125" style="17" customWidth="1"/>
    <col min="9" max="9" width="10.28515625" style="17" customWidth="1"/>
    <col min="10" max="10" width="10" style="17" customWidth="1"/>
    <col min="11" max="12" width="9.140625" style="17" customWidth="1"/>
    <col min="13" max="13" width="9.42578125" style="17" customWidth="1"/>
    <col min="14" max="14" width="7.7109375" style="17" customWidth="1"/>
    <col min="15" max="15" width="9.28515625" style="17" customWidth="1"/>
    <col min="16" max="16" width="12.28515625" style="17" customWidth="1"/>
  </cols>
  <sheetData>
    <row r="1" spans="1:89" s="4" customFormat="1" ht="29.25" customHeight="1" x14ac:dyDescent="0.25">
      <c r="A1" s="330" t="s">
        <v>298</v>
      </c>
      <c r="B1" s="330"/>
      <c r="C1" s="330"/>
      <c r="D1" s="330"/>
      <c r="E1" s="330"/>
      <c r="F1" s="330"/>
      <c r="G1" s="330"/>
      <c r="H1" s="330"/>
      <c r="I1" s="330"/>
      <c r="J1" s="330"/>
      <c r="K1" s="330"/>
      <c r="L1" s="330"/>
      <c r="M1" s="330"/>
      <c r="N1" s="330"/>
      <c r="O1" s="330"/>
      <c r="P1" s="140"/>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row>
    <row r="2" spans="1:89" s="4" customFormat="1" ht="15.75" customHeight="1" x14ac:dyDescent="0.25">
      <c r="A2" s="331" t="s">
        <v>306</v>
      </c>
      <c r="B2" s="331"/>
      <c r="C2" s="331"/>
      <c r="D2" s="331"/>
      <c r="E2" s="331"/>
      <c r="F2" s="331"/>
      <c r="G2" s="331"/>
      <c r="H2" s="331"/>
      <c r="I2" s="331"/>
      <c r="J2" s="331"/>
      <c r="K2" s="331"/>
      <c r="L2" s="331"/>
      <c r="M2" s="331"/>
      <c r="N2" s="331"/>
      <c r="O2" s="110"/>
      <c r="P2" s="140"/>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row>
    <row r="3" spans="1:89" s="4" customFormat="1" x14ac:dyDescent="0.25">
      <c r="A3" s="191"/>
      <c r="B3" s="191"/>
      <c r="C3" s="191"/>
      <c r="D3" s="111"/>
      <c r="E3" s="111"/>
      <c r="F3" s="334" t="s">
        <v>300</v>
      </c>
      <c r="G3" s="334"/>
      <c r="H3" s="334"/>
      <c r="I3" s="191"/>
      <c r="J3" s="191"/>
      <c r="K3" s="191"/>
      <c r="L3" s="191"/>
      <c r="M3" s="333" t="s">
        <v>123</v>
      </c>
      <c r="N3" s="333"/>
      <c r="O3" s="333"/>
      <c r="P3" s="140"/>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row>
    <row r="4" spans="1:89" s="4" customFormat="1" ht="84" x14ac:dyDescent="0.25">
      <c r="A4" s="112" t="s">
        <v>78</v>
      </c>
      <c r="B4" s="112" t="s">
        <v>0</v>
      </c>
      <c r="C4" s="112" t="s">
        <v>1</v>
      </c>
      <c r="D4" s="111" t="s">
        <v>241</v>
      </c>
      <c r="E4" s="111" t="s">
        <v>2</v>
      </c>
      <c r="F4" s="198" t="s">
        <v>235</v>
      </c>
      <c r="G4" s="331" t="s">
        <v>233</v>
      </c>
      <c r="H4" s="331"/>
      <c r="I4" s="331"/>
      <c r="J4" s="331"/>
      <c r="K4" s="331"/>
      <c r="L4" s="331"/>
      <c r="M4" s="331"/>
      <c r="N4" s="331"/>
      <c r="O4" s="331"/>
      <c r="P4" s="140"/>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row>
    <row r="5" spans="1:89" s="4" customFormat="1" x14ac:dyDescent="0.25">
      <c r="A5" s="112"/>
      <c r="B5" s="113"/>
      <c r="C5" s="112"/>
      <c r="D5" s="111"/>
      <c r="E5" s="111"/>
      <c r="F5" s="198"/>
      <c r="G5" s="331" t="s">
        <v>3</v>
      </c>
      <c r="H5" s="332"/>
      <c r="I5" s="332"/>
      <c r="J5" s="332"/>
      <c r="K5" s="115"/>
      <c r="L5" s="115"/>
      <c r="M5" s="115"/>
      <c r="N5" s="331" t="s">
        <v>4</v>
      </c>
      <c r="O5" s="331"/>
      <c r="P5" s="140"/>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row>
    <row r="6" spans="1:89" s="4" customFormat="1" ht="37.5" customHeight="1" x14ac:dyDescent="0.25">
      <c r="A6" s="113" t="s">
        <v>189</v>
      </c>
      <c r="B6" s="113"/>
      <c r="C6" s="113"/>
      <c r="D6" s="116"/>
      <c r="E6" s="116"/>
      <c r="F6" s="116"/>
      <c r="G6" s="192" t="s">
        <v>5</v>
      </c>
      <c r="H6" s="192" t="s">
        <v>6</v>
      </c>
      <c r="I6" s="199" t="s">
        <v>7</v>
      </c>
      <c r="J6" s="198" t="s">
        <v>8</v>
      </c>
      <c r="K6" s="199" t="s">
        <v>9</v>
      </c>
      <c r="L6" s="199" t="s">
        <v>10</v>
      </c>
      <c r="M6" s="199" t="s">
        <v>11</v>
      </c>
      <c r="N6" s="199" t="s">
        <v>12</v>
      </c>
      <c r="O6" s="199" t="s">
        <v>13</v>
      </c>
      <c r="P6" s="140"/>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row>
    <row r="7" spans="1:89" s="201" customFormat="1" ht="39.75" customHeight="1" x14ac:dyDescent="0.25">
      <c r="A7" s="132">
        <v>1</v>
      </c>
      <c r="B7" s="11" t="s">
        <v>18</v>
      </c>
      <c r="C7" s="11" t="s">
        <v>19</v>
      </c>
      <c r="D7" s="104" t="s">
        <v>242</v>
      </c>
      <c r="E7" s="104" t="s">
        <v>20</v>
      </c>
      <c r="F7" s="223" t="s">
        <v>217</v>
      </c>
      <c r="G7" s="117">
        <v>0</v>
      </c>
      <c r="H7" s="200">
        <v>0</v>
      </c>
      <c r="I7" s="227">
        <v>3384.93</v>
      </c>
      <c r="J7" s="117">
        <f>SUM(G7:I7)</f>
        <v>3384.93</v>
      </c>
      <c r="K7" s="227">
        <v>298.33999999999997</v>
      </c>
      <c r="L7" s="227">
        <v>266.11</v>
      </c>
      <c r="M7" s="117">
        <v>3949.38</v>
      </c>
      <c r="N7" s="228">
        <v>5.3</v>
      </c>
      <c r="O7" s="228">
        <v>832.74</v>
      </c>
      <c r="P7" s="140"/>
    </row>
    <row r="8" spans="1:89" s="201" customFormat="1" ht="39.75" customHeight="1" x14ac:dyDescent="0.25">
      <c r="A8" s="132">
        <v>2</v>
      </c>
      <c r="B8" s="11" t="s">
        <v>22</v>
      </c>
      <c r="C8" s="11" t="s">
        <v>23</v>
      </c>
      <c r="D8" s="104" t="s">
        <v>242</v>
      </c>
      <c r="E8" s="104" t="s">
        <v>24</v>
      </c>
      <c r="F8" s="223" t="s">
        <v>218</v>
      </c>
      <c r="G8" s="227">
        <v>0</v>
      </c>
      <c r="H8" s="227">
        <v>0</v>
      </c>
      <c r="I8" s="227">
        <v>932.27</v>
      </c>
      <c r="J8" s="117">
        <f>SUM(G8:I8)</f>
        <v>932.27</v>
      </c>
      <c r="K8" s="227">
        <v>31.92</v>
      </c>
      <c r="L8" s="227">
        <v>5.27</v>
      </c>
      <c r="M8" s="117">
        <v>0.79</v>
      </c>
      <c r="N8" s="228">
        <v>54.6</v>
      </c>
      <c r="O8" s="228">
        <v>547.78</v>
      </c>
      <c r="P8" s="140"/>
    </row>
    <row r="9" spans="1:89" s="141" customFormat="1" ht="39" customHeight="1" x14ac:dyDescent="0.25">
      <c r="A9" s="132">
        <v>3</v>
      </c>
      <c r="B9" s="11" t="s">
        <v>26</v>
      </c>
      <c r="C9" s="11" t="s">
        <v>27</v>
      </c>
      <c r="D9" s="104" t="s">
        <v>242</v>
      </c>
      <c r="E9" s="104" t="s">
        <v>28</v>
      </c>
      <c r="F9" s="223" t="s">
        <v>219</v>
      </c>
      <c r="G9" s="117">
        <v>0</v>
      </c>
      <c r="H9" s="117">
        <v>0</v>
      </c>
      <c r="I9" s="117">
        <v>0</v>
      </c>
      <c r="J9" s="117">
        <v>0</v>
      </c>
      <c r="K9" s="117">
        <v>0</v>
      </c>
      <c r="L9" s="117">
        <v>0</v>
      </c>
      <c r="M9" s="117">
        <v>0</v>
      </c>
      <c r="N9" s="117">
        <v>0</v>
      </c>
      <c r="O9" s="117">
        <v>0</v>
      </c>
      <c r="P9" s="229" t="s">
        <v>260</v>
      </c>
    </row>
    <row r="10" spans="1:89" s="230" customFormat="1" ht="39.75" customHeight="1" x14ac:dyDescent="0.25">
      <c r="A10" s="132">
        <v>4</v>
      </c>
      <c r="B10" s="11" t="s">
        <v>31</v>
      </c>
      <c r="C10" s="11" t="s">
        <v>32</v>
      </c>
      <c r="D10" s="104" t="s">
        <v>242</v>
      </c>
      <c r="E10" s="104" t="s">
        <v>20</v>
      </c>
      <c r="F10" s="223" t="s">
        <v>250</v>
      </c>
      <c r="G10" s="117">
        <v>0</v>
      </c>
      <c r="H10" s="117">
        <v>0</v>
      </c>
      <c r="I10" s="117">
        <v>513.29999999999995</v>
      </c>
      <c r="J10" s="117">
        <f t="shared" ref="J10:J14" si="0">SUM(G10:I10)</f>
        <v>513.29999999999995</v>
      </c>
      <c r="K10" s="117">
        <v>1447.68</v>
      </c>
      <c r="L10" s="117">
        <v>121.84</v>
      </c>
      <c r="M10" s="117">
        <v>2647.75</v>
      </c>
      <c r="N10" s="117">
        <v>2.66</v>
      </c>
      <c r="O10" s="117">
        <v>466.1</v>
      </c>
      <c r="P10" s="140"/>
    </row>
    <row r="11" spans="1:89" s="201" customFormat="1" ht="39.75" customHeight="1" x14ac:dyDescent="0.25">
      <c r="A11" s="132">
        <v>5</v>
      </c>
      <c r="B11" s="11" t="s">
        <v>35</v>
      </c>
      <c r="C11" s="11" t="s">
        <v>36</v>
      </c>
      <c r="D11" s="104" t="s">
        <v>242</v>
      </c>
      <c r="E11" s="104" t="s">
        <v>50</v>
      </c>
      <c r="F11" s="223" t="s">
        <v>215</v>
      </c>
      <c r="G11" s="117">
        <v>0</v>
      </c>
      <c r="H11" s="117">
        <v>0</v>
      </c>
      <c r="I11" s="117">
        <v>1658.81</v>
      </c>
      <c r="J11" s="117">
        <f t="shared" si="0"/>
        <v>1658.81</v>
      </c>
      <c r="K11" s="117">
        <v>11.28</v>
      </c>
      <c r="L11" s="117">
        <v>28.91</v>
      </c>
      <c r="M11" s="117">
        <v>0</v>
      </c>
      <c r="N11" s="117">
        <v>30</v>
      </c>
      <c r="O11" s="117">
        <v>541.89</v>
      </c>
      <c r="P11" s="140"/>
    </row>
    <row r="12" spans="1:89" s="201" customFormat="1" ht="39.75" customHeight="1" x14ac:dyDescent="0.25">
      <c r="A12" s="132">
        <v>6</v>
      </c>
      <c r="B12" s="11" t="s">
        <v>37</v>
      </c>
      <c r="C12" s="11" t="s">
        <v>30</v>
      </c>
      <c r="D12" s="104" t="s">
        <v>242</v>
      </c>
      <c r="E12" s="104" t="s">
        <v>5</v>
      </c>
      <c r="F12" s="223" t="s">
        <v>220</v>
      </c>
      <c r="G12" s="117">
        <v>150.13</v>
      </c>
      <c r="H12" s="117">
        <v>0</v>
      </c>
      <c r="I12" s="117">
        <v>0</v>
      </c>
      <c r="J12" s="117">
        <f t="shared" si="0"/>
        <v>150.13</v>
      </c>
      <c r="K12" s="117">
        <v>0</v>
      </c>
      <c r="L12" s="117">
        <v>0.317</v>
      </c>
      <c r="M12" s="117">
        <v>0</v>
      </c>
      <c r="N12" s="117">
        <v>0.6</v>
      </c>
      <c r="O12" s="117">
        <v>0</v>
      </c>
      <c r="P12" s="140"/>
    </row>
    <row r="13" spans="1:89" s="141" customFormat="1" ht="72.75" customHeight="1" x14ac:dyDescent="0.25">
      <c r="A13" s="132">
        <v>7</v>
      </c>
      <c r="B13" s="11" t="s">
        <v>252</v>
      </c>
      <c r="C13" s="11" t="s">
        <v>30</v>
      </c>
      <c r="D13" s="104" t="s">
        <v>242</v>
      </c>
      <c r="E13" s="104" t="s">
        <v>39</v>
      </c>
      <c r="F13" s="223" t="s">
        <v>247</v>
      </c>
      <c r="G13" s="117">
        <v>0</v>
      </c>
      <c r="H13" s="117">
        <v>0</v>
      </c>
      <c r="I13" s="117">
        <v>0</v>
      </c>
      <c r="J13" s="117">
        <f t="shared" si="0"/>
        <v>0</v>
      </c>
      <c r="K13" s="117">
        <v>0</v>
      </c>
      <c r="L13" s="117">
        <v>0</v>
      </c>
      <c r="M13" s="117">
        <v>0</v>
      </c>
      <c r="N13" s="117">
        <v>0</v>
      </c>
      <c r="O13" s="117">
        <v>0</v>
      </c>
      <c r="P13" s="140"/>
    </row>
    <row r="14" spans="1:89" s="201" customFormat="1" ht="39.75" customHeight="1" x14ac:dyDescent="0.25">
      <c r="A14" s="132">
        <v>8</v>
      </c>
      <c r="B14" s="11" t="s">
        <v>42</v>
      </c>
      <c r="C14" s="11" t="s">
        <v>43</v>
      </c>
      <c r="D14" s="104" t="s">
        <v>242</v>
      </c>
      <c r="E14" s="104" t="s">
        <v>20</v>
      </c>
      <c r="F14" s="12" t="s">
        <v>221</v>
      </c>
      <c r="G14" s="117">
        <v>0</v>
      </c>
      <c r="H14" s="117">
        <v>0</v>
      </c>
      <c r="I14" s="117">
        <v>1916.39</v>
      </c>
      <c r="J14" s="117">
        <f t="shared" si="0"/>
        <v>1916.39</v>
      </c>
      <c r="K14" s="117">
        <v>208.24</v>
      </c>
      <c r="L14" s="117">
        <v>80.72</v>
      </c>
      <c r="M14" s="117">
        <v>2205.35</v>
      </c>
      <c r="N14" s="117">
        <v>48.4</v>
      </c>
      <c r="O14" s="117">
        <v>1071.99</v>
      </c>
      <c r="P14" s="115"/>
    </row>
    <row r="15" spans="1:89" s="141" customFormat="1" ht="39.75" customHeight="1" x14ac:dyDescent="0.25">
      <c r="A15" s="132">
        <v>9</v>
      </c>
      <c r="B15" s="11" t="s">
        <v>45</v>
      </c>
      <c r="C15" s="11" t="s">
        <v>46</v>
      </c>
      <c r="D15" s="104" t="s">
        <v>242</v>
      </c>
      <c r="E15" s="104" t="s">
        <v>47</v>
      </c>
      <c r="F15" s="223" t="s">
        <v>214</v>
      </c>
      <c r="G15" s="141">
        <v>0</v>
      </c>
      <c r="H15" s="169">
        <v>18.23</v>
      </c>
      <c r="I15" s="169">
        <v>1096.3900000000001</v>
      </c>
      <c r="J15" s="318">
        <f>SUM(H15:I15)</f>
        <v>1114.6200000000001</v>
      </c>
      <c r="K15" s="169">
        <v>60.21</v>
      </c>
      <c r="L15" s="169">
        <v>204.68</v>
      </c>
      <c r="M15" s="117">
        <v>1038.9100000000001</v>
      </c>
      <c r="N15" s="169">
        <v>7.56</v>
      </c>
      <c r="O15" s="169">
        <v>486.49</v>
      </c>
      <c r="P15" s="140"/>
    </row>
    <row r="16" spans="1:89" s="201" customFormat="1" ht="39.75" customHeight="1" x14ac:dyDescent="0.25">
      <c r="A16" s="132">
        <v>10</v>
      </c>
      <c r="B16" s="11" t="s">
        <v>48</v>
      </c>
      <c r="C16" s="11" t="s">
        <v>49</v>
      </c>
      <c r="D16" s="104" t="s">
        <v>242</v>
      </c>
      <c r="E16" s="104" t="s">
        <v>50</v>
      </c>
      <c r="F16" s="223" t="s">
        <v>222</v>
      </c>
      <c r="G16" s="117">
        <v>0</v>
      </c>
      <c r="H16" s="117">
        <v>0</v>
      </c>
      <c r="I16" s="117">
        <v>0</v>
      </c>
      <c r="J16" s="117">
        <v>0</v>
      </c>
      <c r="K16" s="117">
        <v>0</v>
      </c>
      <c r="L16" s="117">
        <v>0</v>
      </c>
      <c r="M16" s="117">
        <v>0</v>
      </c>
      <c r="N16" s="117">
        <v>0</v>
      </c>
      <c r="O16" s="117">
        <v>0</v>
      </c>
      <c r="P16" s="140"/>
    </row>
    <row r="17" spans="1:16" s="201" customFormat="1" ht="39.75" customHeight="1" x14ac:dyDescent="0.25">
      <c r="A17" s="132">
        <v>11</v>
      </c>
      <c r="B17" s="11" t="s">
        <v>52</v>
      </c>
      <c r="C17" s="11" t="s">
        <v>41</v>
      </c>
      <c r="D17" s="104" t="s">
        <v>242</v>
      </c>
      <c r="E17" s="104" t="s">
        <v>53</v>
      </c>
      <c r="F17" s="223" t="s">
        <v>223</v>
      </c>
      <c r="G17" s="117">
        <v>0</v>
      </c>
      <c r="H17" s="117">
        <v>0</v>
      </c>
      <c r="I17" s="117">
        <v>2457.8180000000002</v>
      </c>
      <c r="J17" s="117">
        <f t="shared" ref="J17:J23" si="1">SUM(G17:I17)</f>
        <v>2457.8180000000002</v>
      </c>
      <c r="K17" s="231">
        <v>0</v>
      </c>
      <c r="L17" s="231">
        <v>19.262</v>
      </c>
      <c r="M17" s="117">
        <v>0</v>
      </c>
      <c r="N17" s="231">
        <v>3.431</v>
      </c>
      <c r="O17" s="231">
        <v>379.589</v>
      </c>
      <c r="P17" s="140"/>
    </row>
    <row r="18" spans="1:16" s="141" customFormat="1" ht="39.75" customHeight="1" x14ac:dyDescent="0.25">
      <c r="A18" s="132">
        <v>12</v>
      </c>
      <c r="B18" s="11" t="s">
        <v>60</v>
      </c>
      <c r="C18" s="11" t="s">
        <v>57</v>
      </c>
      <c r="D18" s="104" t="s">
        <v>242</v>
      </c>
      <c r="E18" s="104" t="s">
        <v>61</v>
      </c>
      <c r="F18" s="223" t="s">
        <v>62</v>
      </c>
      <c r="G18" s="117">
        <v>0</v>
      </c>
      <c r="H18" s="117">
        <v>0</v>
      </c>
      <c r="I18" s="117">
        <v>72.599000000000004</v>
      </c>
      <c r="J18" s="117">
        <f t="shared" si="1"/>
        <v>72.599000000000004</v>
      </c>
      <c r="K18" s="117">
        <v>0</v>
      </c>
      <c r="L18" s="117">
        <v>0</v>
      </c>
      <c r="M18" s="117">
        <v>72.599000000000004</v>
      </c>
      <c r="N18" s="117">
        <v>2.6120000000000001</v>
      </c>
      <c r="O18" s="117">
        <v>43.862000000000002</v>
      </c>
      <c r="P18" s="140"/>
    </row>
    <row r="19" spans="1:16" s="201" customFormat="1" ht="39.75" customHeight="1" x14ac:dyDescent="0.25">
      <c r="A19" s="132">
        <v>13</v>
      </c>
      <c r="B19" s="11" t="s">
        <v>63</v>
      </c>
      <c r="C19" s="13" t="s">
        <v>64</v>
      </c>
      <c r="D19" s="118" t="s">
        <v>242</v>
      </c>
      <c r="E19" s="104" t="s">
        <v>65</v>
      </c>
      <c r="F19" s="223" t="s">
        <v>224</v>
      </c>
      <c r="G19" s="117">
        <v>0</v>
      </c>
      <c r="H19" s="117">
        <v>0</v>
      </c>
      <c r="I19" s="117">
        <v>308.18</v>
      </c>
      <c r="J19" s="117">
        <f t="shared" si="1"/>
        <v>308.18</v>
      </c>
      <c r="K19" s="117">
        <v>0</v>
      </c>
      <c r="L19" s="117">
        <v>11.8</v>
      </c>
      <c r="M19" s="117">
        <v>0</v>
      </c>
      <c r="N19" s="117">
        <v>0</v>
      </c>
      <c r="O19" s="117">
        <v>460.28</v>
      </c>
      <c r="P19" s="140"/>
    </row>
    <row r="20" spans="1:16" s="201" customFormat="1" ht="67.5" customHeight="1" x14ac:dyDescent="0.25">
      <c r="A20" s="132">
        <v>14</v>
      </c>
      <c r="B20" s="14" t="s">
        <v>248</v>
      </c>
      <c r="C20" s="14" t="s">
        <v>68</v>
      </c>
      <c r="D20" s="15" t="s">
        <v>242</v>
      </c>
      <c r="E20" s="15" t="s">
        <v>69</v>
      </c>
      <c r="F20" s="16" t="s">
        <v>227</v>
      </c>
      <c r="G20" s="115"/>
      <c r="H20" s="115">
        <v>0</v>
      </c>
      <c r="I20" s="115">
        <v>500.52</v>
      </c>
      <c r="J20" s="115">
        <f t="shared" si="1"/>
        <v>500.52</v>
      </c>
      <c r="K20" s="115">
        <v>8.76</v>
      </c>
      <c r="L20" s="115">
        <v>3.46</v>
      </c>
      <c r="M20" s="115">
        <v>512.74</v>
      </c>
      <c r="N20" s="115">
        <v>10.52</v>
      </c>
      <c r="O20" s="115">
        <v>60.25</v>
      </c>
      <c r="P20" s="140"/>
    </row>
    <row r="21" spans="1:16" s="141" customFormat="1" ht="39.75" customHeight="1" x14ac:dyDescent="0.25">
      <c r="A21" s="132">
        <v>15</v>
      </c>
      <c r="B21" s="11" t="s">
        <v>71</v>
      </c>
      <c r="C21" s="11" t="s">
        <v>72</v>
      </c>
      <c r="D21" s="104" t="s">
        <v>242</v>
      </c>
      <c r="E21" s="104" t="s">
        <v>47</v>
      </c>
      <c r="F21" s="223" t="s">
        <v>225</v>
      </c>
      <c r="G21" s="117">
        <v>0</v>
      </c>
      <c r="H21" s="117">
        <v>0</v>
      </c>
      <c r="I21" s="117">
        <v>9.51</v>
      </c>
      <c r="J21" s="117">
        <f t="shared" si="1"/>
        <v>9.51</v>
      </c>
      <c r="K21" s="117">
        <v>0</v>
      </c>
      <c r="L21" s="117">
        <v>0</v>
      </c>
      <c r="M21" s="117">
        <v>0</v>
      </c>
      <c r="N21" s="117">
        <v>0</v>
      </c>
      <c r="O21" s="117">
        <v>0</v>
      </c>
      <c r="P21" s="140"/>
    </row>
    <row r="22" spans="1:16" s="141" customFormat="1" ht="39.75" customHeight="1" x14ac:dyDescent="0.25">
      <c r="A22" s="132">
        <v>16</v>
      </c>
      <c r="B22" s="14" t="s">
        <v>74</v>
      </c>
      <c r="C22" s="14" t="s">
        <v>75</v>
      </c>
      <c r="D22" s="15" t="s">
        <v>242</v>
      </c>
      <c r="E22" s="15" t="s">
        <v>55</v>
      </c>
      <c r="F22" s="16" t="s">
        <v>76</v>
      </c>
      <c r="G22" s="117">
        <v>0</v>
      </c>
      <c r="H22" s="117">
        <v>0</v>
      </c>
      <c r="I22" s="117">
        <v>0</v>
      </c>
      <c r="J22" s="117">
        <f t="shared" si="1"/>
        <v>0</v>
      </c>
      <c r="K22" s="117">
        <v>0</v>
      </c>
      <c r="L22" s="117">
        <v>0</v>
      </c>
      <c r="M22" s="117">
        <v>0</v>
      </c>
      <c r="N22" s="117">
        <v>0.04</v>
      </c>
      <c r="O22" s="117">
        <v>0</v>
      </c>
      <c r="P22" s="140"/>
    </row>
    <row r="23" spans="1:16" s="141" customFormat="1" ht="39.75" customHeight="1" x14ac:dyDescent="0.25">
      <c r="A23" s="132">
        <v>17</v>
      </c>
      <c r="B23" s="14" t="s">
        <v>180</v>
      </c>
      <c r="C23" s="232" t="s">
        <v>249</v>
      </c>
      <c r="D23" s="118" t="s">
        <v>242</v>
      </c>
      <c r="E23" s="15" t="s">
        <v>5</v>
      </c>
      <c r="F23" s="233" t="s">
        <v>153</v>
      </c>
      <c r="G23" s="117">
        <v>42.73</v>
      </c>
      <c r="H23" s="117">
        <v>0</v>
      </c>
      <c r="I23" s="117">
        <v>0</v>
      </c>
      <c r="J23" s="117">
        <f t="shared" si="1"/>
        <v>42.73</v>
      </c>
      <c r="K23" s="117">
        <v>0</v>
      </c>
      <c r="L23" s="117">
        <v>0.06</v>
      </c>
      <c r="M23" s="117">
        <v>0</v>
      </c>
      <c r="N23" s="117">
        <v>0.08</v>
      </c>
      <c r="O23" s="141">
        <v>0.35</v>
      </c>
      <c r="P23" s="140"/>
    </row>
    <row r="24" spans="1:16" s="201" customFormat="1" ht="39.75" customHeight="1" x14ac:dyDescent="0.25">
      <c r="A24" s="132">
        <v>18</v>
      </c>
      <c r="B24" s="11" t="s">
        <v>268</v>
      </c>
      <c r="C24" s="11" t="s">
        <v>245</v>
      </c>
      <c r="D24" s="104" t="s">
        <v>242</v>
      </c>
      <c r="E24" s="104" t="s">
        <v>5</v>
      </c>
      <c r="F24" s="223" t="s">
        <v>216</v>
      </c>
      <c r="G24" s="117">
        <v>18.23</v>
      </c>
      <c r="H24" s="117">
        <v>0</v>
      </c>
      <c r="I24" s="117">
        <v>0</v>
      </c>
      <c r="J24" s="117">
        <f t="shared" ref="J24:J31" si="2">SUM(G24:I24)</f>
        <v>18.23</v>
      </c>
      <c r="K24" s="117">
        <v>0</v>
      </c>
      <c r="L24" s="117">
        <v>0</v>
      </c>
      <c r="M24" s="117">
        <v>18.23</v>
      </c>
      <c r="N24" s="117">
        <v>0</v>
      </c>
      <c r="O24" s="117">
        <v>0</v>
      </c>
      <c r="P24" s="140"/>
    </row>
    <row r="25" spans="1:16" s="201" customFormat="1" ht="39.75" customHeight="1" x14ac:dyDescent="0.25">
      <c r="A25" s="132">
        <v>19</v>
      </c>
      <c r="B25" s="11" t="s">
        <v>56</v>
      </c>
      <c r="C25" s="11" t="s">
        <v>57</v>
      </c>
      <c r="D25" s="104" t="s">
        <v>242</v>
      </c>
      <c r="E25" s="104" t="s">
        <v>39</v>
      </c>
      <c r="F25" s="223" t="s">
        <v>58</v>
      </c>
      <c r="G25" s="117">
        <v>0</v>
      </c>
      <c r="H25" s="117">
        <v>0</v>
      </c>
      <c r="I25" s="117">
        <v>2879.18</v>
      </c>
      <c r="J25" s="117">
        <f t="shared" si="2"/>
        <v>2879.18</v>
      </c>
      <c r="K25" s="117">
        <v>134.41999999999999</v>
      </c>
      <c r="L25" s="117">
        <v>114.16</v>
      </c>
      <c r="M25" s="117">
        <v>3127.75</v>
      </c>
      <c r="N25" s="202">
        <v>37.54</v>
      </c>
      <c r="O25" s="202">
        <v>880.54</v>
      </c>
      <c r="P25" s="140"/>
    </row>
    <row r="26" spans="1:16" s="143" customFormat="1" ht="39.75" customHeight="1" x14ac:dyDescent="0.25">
      <c r="A26" s="132">
        <v>20</v>
      </c>
      <c r="B26" s="226" t="s">
        <v>177</v>
      </c>
      <c r="C26" s="203" t="s">
        <v>30</v>
      </c>
      <c r="D26" s="104" t="s">
        <v>242</v>
      </c>
      <c r="E26" s="104" t="s">
        <v>39</v>
      </c>
      <c r="F26" s="223" t="s">
        <v>178</v>
      </c>
      <c r="G26" s="204">
        <v>0</v>
      </c>
      <c r="H26" s="204">
        <v>8</v>
      </c>
      <c r="I26" s="204">
        <v>5593.78</v>
      </c>
      <c r="J26" s="117">
        <f t="shared" si="2"/>
        <v>5601.78</v>
      </c>
      <c r="K26" s="204">
        <v>115.2</v>
      </c>
      <c r="L26" s="204">
        <v>228.12</v>
      </c>
      <c r="M26" s="117">
        <v>5945.1</v>
      </c>
      <c r="N26" s="200">
        <v>55.72</v>
      </c>
      <c r="O26" s="200">
        <v>2165.34</v>
      </c>
      <c r="P26" s="142"/>
    </row>
    <row r="27" spans="1:16" s="143" customFormat="1" ht="39.75" customHeight="1" x14ac:dyDescent="0.25">
      <c r="A27" s="132">
        <v>21</v>
      </c>
      <c r="B27" s="11" t="s">
        <v>59</v>
      </c>
      <c r="C27" s="11" t="s">
        <v>181</v>
      </c>
      <c r="D27" s="104" t="s">
        <v>242</v>
      </c>
      <c r="E27" s="104" t="s">
        <v>20</v>
      </c>
      <c r="F27" s="326" t="s">
        <v>176</v>
      </c>
      <c r="G27" s="117">
        <v>0</v>
      </c>
      <c r="H27" s="117">
        <v>0</v>
      </c>
      <c r="I27" s="117">
        <v>430</v>
      </c>
      <c r="J27" s="117">
        <f t="shared" si="2"/>
        <v>430</v>
      </c>
      <c r="K27" s="117">
        <v>19</v>
      </c>
      <c r="L27" s="117">
        <v>55</v>
      </c>
      <c r="M27" s="117">
        <v>0</v>
      </c>
      <c r="N27" s="117">
        <v>7</v>
      </c>
      <c r="O27" s="117">
        <v>120</v>
      </c>
      <c r="P27" s="142"/>
    </row>
    <row r="28" spans="1:16" s="143" customFormat="1" ht="39.75" customHeight="1" x14ac:dyDescent="0.25">
      <c r="A28" s="132">
        <v>22</v>
      </c>
      <c r="B28" s="11" t="s">
        <v>273</v>
      </c>
      <c r="C28" s="11" t="s">
        <v>30</v>
      </c>
      <c r="D28" s="104" t="s">
        <v>242</v>
      </c>
      <c r="E28" s="104" t="s">
        <v>5</v>
      </c>
      <c r="F28" s="319" t="s">
        <v>282</v>
      </c>
      <c r="G28" s="117">
        <v>35.21</v>
      </c>
      <c r="H28" s="117">
        <v>0</v>
      </c>
      <c r="I28" s="117">
        <v>0</v>
      </c>
      <c r="J28" s="117">
        <f t="shared" si="2"/>
        <v>35.21</v>
      </c>
      <c r="K28" s="117">
        <v>0</v>
      </c>
      <c r="L28" s="117">
        <v>0</v>
      </c>
      <c r="M28" s="117">
        <v>0</v>
      </c>
      <c r="N28" s="117">
        <v>12.19</v>
      </c>
      <c r="O28" s="117">
        <v>0</v>
      </c>
      <c r="P28" s="142"/>
    </row>
    <row r="29" spans="1:16" s="143" customFormat="1" ht="39.75" customHeight="1" x14ac:dyDescent="0.25">
      <c r="A29" s="132">
        <v>23</v>
      </c>
      <c r="B29" s="11" t="s">
        <v>272</v>
      </c>
      <c r="C29" s="11" t="s">
        <v>46</v>
      </c>
      <c r="D29" s="104" t="s">
        <v>242</v>
      </c>
      <c r="E29" s="104" t="s">
        <v>53</v>
      </c>
      <c r="F29" s="319" t="s">
        <v>283</v>
      </c>
      <c r="G29" s="117">
        <v>0</v>
      </c>
      <c r="H29" s="117">
        <v>0</v>
      </c>
      <c r="I29" s="117">
        <v>181.35</v>
      </c>
      <c r="J29" s="117">
        <f>I29</f>
        <v>181.35</v>
      </c>
      <c r="K29" s="117">
        <v>60.73</v>
      </c>
      <c r="L29" s="117">
        <v>0</v>
      </c>
      <c r="M29" s="117">
        <v>242.08</v>
      </c>
      <c r="N29" s="201">
        <v>0</v>
      </c>
      <c r="O29" s="117">
        <v>92.65</v>
      </c>
      <c r="P29" s="142"/>
    </row>
    <row r="30" spans="1:16" s="143" customFormat="1" ht="39.75" customHeight="1" x14ac:dyDescent="0.25">
      <c r="A30" s="132">
        <v>24</v>
      </c>
      <c r="B30" s="11" t="s">
        <v>271</v>
      </c>
      <c r="C30" s="11" t="s">
        <v>30</v>
      </c>
      <c r="D30" s="104" t="s">
        <v>242</v>
      </c>
      <c r="E30" s="104" t="s">
        <v>20</v>
      </c>
      <c r="F30" s="319" t="s">
        <v>284</v>
      </c>
      <c r="G30" s="117">
        <v>0</v>
      </c>
      <c r="H30" s="117">
        <v>0</v>
      </c>
      <c r="I30" s="117">
        <v>1112.6099999999999</v>
      </c>
      <c r="J30" s="117">
        <f t="shared" si="2"/>
        <v>1112.6099999999999</v>
      </c>
      <c r="K30" s="117">
        <v>384.56</v>
      </c>
      <c r="L30" s="117">
        <v>64.52</v>
      </c>
      <c r="M30" s="117">
        <v>1144.8900000000001</v>
      </c>
      <c r="N30" s="117">
        <v>59.62</v>
      </c>
      <c r="O30" s="117">
        <v>599.04</v>
      </c>
      <c r="P30" s="142"/>
    </row>
    <row r="31" spans="1:16" s="143" customFormat="1" ht="39.75" customHeight="1" x14ac:dyDescent="0.25">
      <c r="A31" s="132">
        <v>25</v>
      </c>
      <c r="B31" s="11" t="s">
        <v>293</v>
      </c>
      <c r="C31" s="11" t="s">
        <v>294</v>
      </c>
      <c r="D31" s="104" t="s">
        <v>242</v>
      </c>
      <c r="E31" s="104" t="s">
        <v>5</v>
      </c>
      <c r="F31" s="323" t="s">
        <v>295</v>
      </c>
      <c r="G31" s="117">
        <v>358.99</v>
      </c>
      <c r="H31" s="117">
        <v>0</v>
      </c>
      <c r="I31" s="117">
        <v>0</v>
      </c>
      <c r="J31" s="117">
        <f t="shared" si="2"/>
        <v>358.99</v>
      </c>
      <c r="K31" s="117">
        <v>0</v>
      </c>
      <c r="L31" s="117">
        <v>0</v>
      </c>
      <c r="M31" s="117">
        <v>358.99</v>
      </c>
      <c r="N31" s="117">
        <v>83.53</v>
      </c>
      <c r="O31" s="117">
        <v>0</v>
      </c>
      <c r="P31" s="142"/>
    </row>
    <row r="32" spans="1:16" s="143" customFormat="1" ht="15.75" customHeight="1" x14ac:dyDescent="0.25">
      <c r="A32" s="266"/>
      <c r="B32" s="275" t="s">
        <v>258</v>
      </c>
      <c r="C32" s="261"/>
      <c r="D32" s="276"/>
      <c r="E32" s="276"/>
      <c r="F32" s="255"/>
      <c r="G32" s="277"/>
      <c r="H32" s="277"/>
      <c r="I32" s="277"/>
      <c r="J32" s="277"/>
      <c r="K32" s="277"/>
      <c r="L32" s="277"/>
      <c r="M32" s="277"/>
      <c r="N32" s="277"/>
      <c r="O32" s="277"/>
      <c r="P32" s="142"/>
    </row>
    <row r="33" spans="1:16" s="222" customFormat="1" ht="39.75" customHeight="1" x14ac:dyDescent="0.25">
      <c r="A33" s="266">
        <v>26</v>
      </c>
      <c r="B33" s="278" t="s">
        <v>145</v>
      </c>
      <c r="C33" s="278" t="s">
        <v>146</v>
      </c>
      <c r="D33" s="279" t="s">
        <v>243</v>
      </c>
      <c r="E33" s="276" t="s">
        <v>14</v>
      </c>
      <c r="F33" s="271" t="s">
        <v>147</v>
      </c>
      <c r="G33" s="280">
        <v>0</v>
      </c>
      <c r="H33" s="280">
        <v>0</v>
      </c>
      <c r="I33" s="280">
        <v>0</v>
      </c>
      <c r="J33" s="277">
        <f>G33+H33+I33</f>
        <v>0</v>
      </c>
      <c r="K33" s="280">
        <v>0</v>
      </c>
      <c r="L33" s="280">
        <v>0</v>
      </c>
      <c r="M33" s="277">
        <v>0</v>
      </c>
      <c r="N33" s="280">
        <v>0</v>
      </c>
      <c r="O33" s="280">
        <v>0</v>
      </c>
      <c r="P33" s="281"/>
    </row>
    <row r="34" spans="1:16" s="149" customFormat="1" ht="22.5" customHeight="1" x14ac:dyDescent="0.25">
      <c r="A34" s="144"/>
      <c r="B34" s="145"/>
      <c r="C34" s="146"/>
      <c r="D34" s="146"/>
      <c r="E34" s="147"/>
      <c r="F34" s="148"/>
      <c r="G34" s="148">
        <f t="shared" ref="G34:O34" si="3">SUM(G7:G33)</f>
        <v>605.29</v>
      </c>
      <c r="H34" s="148">
        <f t="shared" si="3"/>
        <v>26.23</v>
      </c>
      <c r="I34" s="148">
        <f t="shared" si="3"/>
        <v>23047.636999999999</v>
      </c>
      <c r="J34" s="148">
        <f t="shared" si="3"/>
        <v>23679.156999999999</v>
      </c>
      <c r="K34" s="148">
        <f t="shared" si="3"/>
        <v>2780.34</v>
      </c>
      <c r="L34" s="148">
        <f t="shared" si="3"/>
        <v>1204.2289999999998</v>
      </c>
      <c r="M34" s="148">
        <f t="shared" si="3"/>
        <v>21264.559000000005</v>
      </c>
      <c r="N34" s="148">
        <f t="shared" si="3"/>
        <v>421.40300000000002</v>
      </c>
      <c r="O34" s="148">
        <f t="shared" si="3"/>
        <v>8748.8909999999996</v>
      </c>
      <c r="P34" s="144"/>
    </row>
    <row r="35" spans="1:16" x14ac:dyDescent="0.25">
      <c r="A35" s="18"/>
      <c r="B35" s="103"/>
      <c r="C35" s="102"/>
      <c r="D35" s="102"/>
      <c r="E35" s="106"/>
    </row>
    <row r="36" spans="1:16" x14ac:dyDescent="0.25">
      <c r="A36" s="18"/>
      <c r="B36" s="18"/>
      <c r="C36" s="18"/>
      <c r="D36" s="106"/>
      <c r="E36" s="106"/>
    </row>
    <row r="37" spans="1:16" x14ac:dyDescent="0.25">
      <c r="J37" s="17" t="s">
        <v>234</v>
      </c>
    </row>
  </sheetData>
  <mergeCells count="7">
    <mergeCell ref="A1:O1"/>
    <mergeCell ref="A2:N2"/>
    <mergeCell ref="G4:O4"/>
    <mergeCell ref="G5:J5"/>
    <mergeCell ref="N5:O5"/>
    <mergeCell ref="M3:O3"/>
    <mergeCell ref="F3:H3"/>
  </mergeCells>
  <phoneticPr fontId="9" type="noConversion"/>
  <pageMargins left="0.23622047244094491" right="0.23622047244094491" top="0.23622047244094491" bottom="0.23622047244094491" header="0.23622047244094491" footer="0.23622047244094491"/>
  <pageSetup paperSize="9" scale="80" orientation="landscape" verticalDpi="200" r:id="rId1"/>
  <rowBreaks count="2" manualBreakCount="2">
    <brk id="16" min="3" max="15" man="1"/>
    <brk id="34" min="3"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topLeftCell="A8" zoomScale="60" workbookViewId="0">
      <selection sqref="A1:H22"/>
    </sheetView>
  </sheetViews>
  <sheetFormatPr defaultRowHeight="27.75" customHeight="1" x14ac:dyDescent="0.25"/>
  <cols>
    <col min="1" max="1" width="13" style="7" customWidth="1"/>
    <col min="2" max="2" width="40.5703125" style="7" customWidth="1"/>
    <col min="3" max="3" width="19.5703125" style="7" customWidth="1"/>
    <col min="4" max="4" width="13.42578125" style="7" customWidth="1"/>
    <col min="5" max="5" width="17.7109375" style="7" customWidth="1"/>
    <col min="6" max="6" width="20.140625" style="7" customWidth="1"/>
    <col min="7" max="7" width="19.28515625" style="7" customWidth="1"/>
    <col min="8" max="8" width="17.140625" style="6" customWidth="1"/>
    <col min="9" max="9" width="9.140625" style="4"/>
  </cols>
  <sheetData>
    <row r="1" spans="1:8" ht="29.25" customHeight="1" x14ac:dyDescent="0.25">
      <c r="A1" s="369" t="s">
        <v>212</v>
      </c>
      <c r="B1" s="369"/>
      <c r="C1" s="369"/>
      <c r="D1" s="369"/>
      <c r="E1" s="369"/>
      <c r="F1" s="369"/>
      <c r="G1" s="369"/>
      <c r="H1" s="369"/>
    </row>
    <row r="2" spans="1:8" ht="49.5" customHeight="1" x14ac:dyDescent="0.25">
      <c r="A2" s="379" t="s">
        <v>315</v>
      </c>
      <c r="B2" s="379"/>
      <c r="C2" s="379"/>
      <c r="D2" s="379"/>
      <c r="E2" s="379"/>
      <c r="F2" s="379"/>
      <c r="G2" s="379"/>
      <c r="H2" s="379"/>
    </row>
    <row r="3" spans="1:8" ht="26.25" customHeight="1" x14ac:dyDescent="0.25">
      <c r="A3" s="94"/>
      <c r="B3" s="94"/>
      <c r="C3" s="376" t="s">
        <v>240</v>
      </c>
      <c r="D3" s="377"/>
      <c r="E3" s="378"/>
      <c r="F3" s="376" t="s">
        <v>213</v>
      </c>
      <c r="G3" s="377"/>
      <c r="H3" s="378"/>
    </row>
    <row r="4" spans="1:8" ht="27.75" customHeight="1" x14ac:dyDescent="0.25">
      <c r="A4" s="375" t="s">
        <v>191</v>
      </c>
      <c r="B4" s="375"/>
      <c r="C4" s="375"/>
      <c r="D4" s="375"/>
      <c r="E4" s="375"/>
      <c r="F4" s="375"/>
      <c r="G4" s="95"/>
      <c r="H4" s="95"/>
    </row>
    <row r="5" spans="1:8" ht="39" customHeight="1" x14ac:dyDescent="0.25">
      <c r="A5" s="96" t="s">
        <v>192</v>
      </c>
      <c r="B5" s="97" t="s">
        <v>193</v>
      </c>
      <c r="C5" s="10" t="s">
        <v>230</v>
      </c>
      <c r="D5" s="98" t="s">
        <v>127</v>
      </c>
      <c r="E5" s="98" t="s">
        <v>231</v>
      </c>
      <c r="F5" s="98" t="s">
        <v>232</v>
      </c>
      <c r="G5" s="97" t="s">
        <v>127</v>
      </c>
      <c r="H5" s="96" t="s">
        <v>8</v>
      </c>
    </row>
    <row r="6" spans="1:8" ht="39" customHeight="1" x14ac:dyDescent="0.25">
      <c r="A6" s="298">
        <v>1</v>
      </c>
      <c r="B6" s="299" t="s">
        <v>55</v>
      </c>
      <c r="C6" s="300">
        <f>'Pvt.Sez Employment'!M23</f>
        <v>32</v>
      </c>
      <c r="D6" s="300">
        <v>224</v>
      </c>
      <c r="E6" s="300">
        <f t="shared" ref="E6:E21" si="0">SUM(C6:D6)</f>
        <v>256</v>
      </c>
      <c r="F6" s="301">
        <f>'Pvt.Sez Investment'!P25</f>
        <v>73.98</v>
      </c>
      <c r="G6" s="302">
        <v>380.48</v>
      </c>
      <c r="H6" s="302">
        <f t="shared" ref="H6:H22" si="1">SUM(F6:G6)</f>
        <v>454.46000000000004</v>
      </c>
    </row>
    <row r="7" spans="1:8" ht="39" customHeight="1" x14ac:dyDescent="0.25">
      <c r="A7" s="298">
        <v>2</v>
      </c>
      <c r="B7" s="299" t="s">
        <v>197</v>
      </c>
      <c r="C7" s="300">
        <f>'Pvt.Sez Employment'!M13+'Pvt.Sez Employment'!M24+'Pvt.Sez Employment'!M25+'Pvt.Sez Employment'!M29+'Pvt.Sez Employment'!M32</f>
        <v>8660</v>
      </c>
      <c r="D7" s="300">
        <v>684</v>
      </c>
      <c r="E7" s="300">
        <f>SUM(C7:D7)</f>
        <v>9344</v>
      </c>
      <c r="F7" s="301">
        <f>'Pvt.Sez Investment'!P15+'Pvt.Sez Investment'!P26+'Pvt.Sez Investment'!P27+'Pvt.Sez Investment'!P31+'Pvt.Sez Investment'!P34</f>
        <v>864.13400000000001</v>
      </c>
      <c r="G7" s="302">
        <v>25.91</v>
      </c>
      <c r="H7" s="302">
        <f t="shared" si="1"/>
        <v>890.04399999999998</v>
      </c>
    </row>
    <row r="8" spans="1:8" ht="39" customHeight="1" x14ac:dyDescent="0.25">
      <c r="A8" s="298">
        <v>3</v>
      </c>
      <c r="B8" s="299" t="s">
        <v>198</v>
      </c>
      <c r="C8" s="300">
        <v>0</v>
      </c>
      <c r="D8" s="300">
        <v>0</v>
      </c>
      <c r="E8" s="300">
        <f t="shared" si="0"/>
        <v>0</v>
      </c>
      <c r="F8" s="301">
        <v>0</v>
      </c>
      <c r="G8" s="302">
        <v>0</v>
      </c>
      <c r="H8" s="302">
        <f t="shared" si="1"/>
        <v>0</v>
      </c>
    </row>
    <row r="9" spans="1:8" ht="39" customHeight="1" x14ac:dyDescent="0.25">
      <c r="A9" s="298">
        <v>4</v>
      </c>
      <c r="B9" s="299" t="s">
        <v>199</v>
      </c>
      <c r="C9" s="300">
        <v>0</v>
      </c>
      <c r="D9" s="300">
        <v>77</v>
      </c>
      <c r="E9" s="300">
        <f t="shared" si="0"/>
        <v>77</v>
      </c>
      <c r="F9" s="301">
        <v>0</v>
      </c>
      <c r="G9" s="302">
        <v>107.22</v>
      </c>
      <c r="H9" s="302">
        <f t="shared" si="1"/>
        <v>107.22</v>
      </c>
    </row>
    <row r="10" spans="1:8" ht="39" customHeight="1" x14ac:dyDescent="0.25">
      <c r="A10" s="298">
        <v>5</v>
      </c>
      <c r="B10" s="299" t="s">
        <v>200</v>
      </c>
      <c r="C10" s="300">
        <f>'Pvt.Sez Employment'!M26+'Pvt.Sez Employment'!M27</f>
        <v>10260</v>
      </c>
      <c r="D10" s="300">
        <v>159</v>
      </c>
      <c r="E10" s="300">
        <f>SUM(C10:D10)</f>
        <v>10419</v>
      </c>
      <c r="F10" s="301">
        <v>0</v>
      </c>
      <c r="G10" s="302">
        <v>23.69</v>
      </c>
      <c r="H10" s="302">
        <f t="shared" si="1"/>
        <v>23.69</v>
      </c>
    </row>
    <row r="11" spans="1:8" ht="39" customHeight="1" x14ac:dyDescent="0.25">
      <c r="A11" s="298">
        <v>6</v>
      </c>
      <c r="B11" s="299" t="s">
        <v>201</v>
      </c>
      <c r="C11" s="300">
        <v>0</v>
      </c>
      <c r="D11" s="300">
        <v>954</v>
      </c>
      <c r="E11" s="300">
        <f t="shared" si="0"/>
        <v>954</v>
      </c>
      <c r="F11" s="301">
        <v>0</v>
      </c>
      <c r="G11" s="302">
        <v>6.4409999999999998</v>
      </c>
      <c r="H11" s="302">
        <f t="shared" si="1"/>
        <v>6.4409999999999998</v>
      </c>
    </row>
    <row r="12" spans="1:8" ht="39" customHeight="1" x14ac:dyDescent="0.25">
      <c r="A12" s="298">
        <v>7</v>
      </c>
      <c r="B12" s="299" t="s">
        <v>202</v>
      </c>
      <c r="C12" s="300">
        <f>'Pvt.Sez Employment'!M8+'Pvt.Sez Employment'!M11+'Pvt.Sez Employment'!M15+'Pvt.Sez Employment'!M28+'Pvt.Sez Employment'!M31</f>
        <v>16089</v>
      </c>
      <c r="D12" s="300">
        <v>1259</v>
      </c>
      <c r="E12" s="300">
        <f>C12+D12</f>
        <v>17348</v>
      </c>
      <c r="F12" s="301">
        <f>'Pvt.Sez Investment'!P10+'Pvt.Sez Investment'!P13+'Pvt.Sez Investment'!P17+'Pvt.Sez Investment'!P30+'Pvt.Sez Investment'!P33</f>
        <v>13959.840000000002</v>
      </c>
      <c r="G12" s="302">
        <v>856.74</v>
      </c>
      <c r="H12" s="302">
        <f t="shared" si="1"/>
        <v>14816.580000000002</v>
      </c>
    </row>
    <row r="13" spans="1:8" ht="39" customHeight="1" x14ac:dyDescent="0.25">
      <c r="A13" s="298">
        <v>8</v>
      </c>
      <c r="B13" s="299" t="s">
        <v>203</v>
      </c>
      <c r="C13" s="300">
        <v>0</v>
      </c>
      <c r="D13" s="300">
        <v>90</v>
      </c>
      <c r="E13" s="300">
        <f t="shared" si="0"/>
        <v>90</v>
      </c>
      <c r="F13" s="301">
        <v>0</v>
      </c>
      <c r="G13" s="302">
        <v>1.86</v>
      </c>
      <c r="H13" s="302">
        <f t="shared" si="1"/>
        <v>1.86</v>
      </c>
    </row>
    <row r="14" spans="1:8" ht="39" customHeight="1" x14ac:dyDescent="0.25">
      <c r="A14" s="298">
        <v>9</v>
      </c>
      <c r="B14" s="299" t="s">
        <v>204</v>
      </c>
      <c r="C14" s="300">
        <v>0</v>
      </c>
      <c r="D14" s="300">
        <v>0</v>
      </c>
      <c r="E14" s="300">
        <f t="shared" si="0"/>
        <v>0</v>
      </c>
      <c r="F14" s="301">
        <v>0</v>
      </c>
      <c r="G14" s="302">
        <v>0</v>
      </c>
      <c r="H14" s="302">
        <f t="shared" si="1"/>
        <v>0</v>
      </c>
    </row>
    <row r="15" spans="1:8" ht="39" customHeight="1" x14ac:dyDescent="0.25">
      <c r="A15" s="298">
        <v>10</v>
      </c>
      <c r="B15" s="299" t="s">
        <v>205</v>
      </c>
      <c r="C15" s="300">
        <f>'Pvt.Sez Employment'!M9+'Pvt.Sez Employment'!M19</f>
        <v>16158</v>
      </c>
      <c r="D15" s="300">
        <v>0</v>
      </c>
      <c r="E15" s="300">
        <f t="shared" si="0"/>
        <v>16158</v>
      </c>
      <c r="F15" s="301">
        <f>'Pvt.Sez Investment'!P11+'Pvt.Sez Investment'!P21</f>
        <v>844.75</v>
      </c>
      <c r="G15" s="302">
        <v>0</v>
      </c>
      <c r="H15" s="302">
        <f t="shared" si="1"/>
        <v>844.75</v>
      </c>
    </row>
    <row r="16" spans="1:8" ht="39" customHeight="1" x14ac:dyDescent="0.25">
      <c r="A16" s="298">
        <v>11</v>
      </c>
      <c r="B16" s="299" t="s">
        <v>206</v>
      </c>
      <c r="C16" s="300">
        <f>'Pvt.Sez Employment'!M18+'Pvt.Sez Employment'!M30</f>
        <v>309</v>
      </c>
      <c r="D16" s="300">
        <v>4</v>
      </c>
      <c r="E16" s="300">
        <f>SUM(C16:D16)</f>
        <v>313</v>
      </c>
      <c r="F16" s="301">
        <f>'Pvt.Sez Investment'!P20+'Pvt.Sez Investment'!P32</f>
        <v>1046.46</v>
      </c>
      <c r="G16" s="302">
        <v>0.4</v>
      </c>
      <c r="H16" s="302">
        <f t="shared" si="1"/>
        <v>1046.8600000000001</v>
      </c>
    </row>
    <row r="17" spans="1:11" ht="39" customHeight="1" x14ac:dyDescent="0.25">
      <c r="A17" s="298">
        <v>12</v>
      </c>
      <c r="B17" s="299" t="s">
        <v>207</v>
      </c>
      <c r="C17" s="300">
        <f>'Pvt.Sez Employment'!M34</f>
        <v>6</v>
      </c>
      <c r="D17" s="300">
        <v>0</v>
      </c>
      <c r="E17" s="300">
        <f t="shared" si="0"/>
        <v>6</v>
      </c>
      <c r="F17" s="301">
        <f>'Pvt.Sez Investment'!P36</f>
        <v>1635.3400000000001</v>
      </c>
      <c r="G17" s="302">
        <v>0</v>
      </c>
      <c r="H17" s="302">
        <f t="shared" si="1"/>
        <v>1635.3400000000001</v>
      </c>
    </row>
    <row r="18" spans="1:11" ht="39" customHeight="1" x14ac:dyDescent="0.25">
      <c r="A18" s="298">
        <v>13</v>
      </c>
      <c r="B18" s="299" t="s">
        <v>208</v>
      </c>
      <c r="C18" s="300">
        <v>0</v>
      </c>
      <c r="D18" s="300">
        <v>86</v>
      </c>
      <c r="E18" s="300">
        <f t="shared" si="0"/>
        <v>86</v>
      </c>
      <c r="F18" s="301">
        <v>0</v>
      </c>
      <c r="G18" s="302">
        <v>12.097</v>
      </c>
      <c r="H18" s="302">
        <f t="shared" si="1"/>
        <v>12.097</v>
      </c>
    </row>
    <row r="19" spans="1:11" ht="39" customHeight="1" x14ac:dyDescent="0.25">
      <c r="A19" s="298">
        <v>14</v>
      </c>
      <c r="B19" s="299" t="s">
        <v>209</v>
      </c>
      <c r="C19" s="300">
        <f>'Pvt.Sez Employment'!M12+'Pvt.Sez Employment'!M17</f>
        <v>17797</v>
      </c>
      <c r="D19" s="300">
        <v>7</v>
      </c>
      <c r="E19" s="300">
        <f t="shared" si="0"/>
        <v>17804</v>
      </c>
      <c r="F19" s="301">
        <f>'Pvt.Sez Investment'!P14+'Pvt.Sez Investment'!P19</f>
        <v>1618.1799999999998</v>
      </c>
      <c r="G19" s="302">
        <v>0.7</v>
      </c>
      <c r="H19" s="302">
        <f t="shared" si="1"/>
        <v>1618.8799999999999</v>
      </c>
    </row>
    <row r="20" spans="1:11" ht="39" customHeight="1" x14ac:dyDescent="0.25">
      <c r="A20" s="298">
        <v>15</v>
      </c>
      <c r="B20" s="299" t="s">
        <v>210</v>
      </c>
      <c r="C20" s="300">
        <v>0</v>
      </c>
      <c r="D20" s="300">
        <v>0</v>
      </c>
      <c r="E20" s="300">
        <f t="shared" si="0"/>
        <v>0</v>
      </c>
      <c r="F20" s="301">
        <v>0</v>
      </c>
      <c r="G20" s="302">
        <v>0</v>
      </c>
      <c r="H20" s="302">
        <f t="shared" si="1"/>
        <v>0</v>
      </c>
    </row>
    <row r="21" spans="1:11" ht="39" customHeight="1" x14ac:dyDescent="0.25">
      <c r="A21" s="298">
        <v>16</v>
      </c>
      <c r="B21" s="299" t="s">
        <v>211</v>
      </c>
      <c r="C21" s="300">
        <v>5653</v>
      </c>
      <c r="D21" s="300">
        <v>377</v>
      </c>
      <c r="E21" s="300">
        <f t="shared" si="0"/>
        <v>6030</v>
      </c>
      <c r="F21" s="301">
        <v>27106.633000000002</v>
      </c>
      <c r="G21" s="302">
        <v>210.58</v>
      </c>
      <c r="H21" s="302">
        <f t="shared" si="1"/>
        <v>27317.213000000003</v>
      </c>
    </row>
    <row r="22" spans="1:11" s="8" customFormat="1" ht="39" customHeight="1" x14ac:dyDescent="0.3">
      <c r="A22" s="99"/>
      <c r="B22" s="156" t="s">
        <v>8</v>
      </c>
      <c r="C22" s="157">
        <f>SUM(C6:C21)</f>
        <v>74964</v>
      </c>
      <c r="D22" s="157">
        <f>SUM(D6:D21)</f>
        <v>3921</v>
      </c>
      <c r="E22" s="157">
        <f>SUM(E6:E21)</f>
        <v>78885</v>
      </c>
      <c r="F22" s="158">
        <f>SUM(F6:F21)</f>
        <v>47149.317000000003</v>
      </c>
      <c r="G22" s="159">
        <f>SUM(G6:G21)</f>
        <v>1626.1180000000002</v>
      </c>
      <c r="H22" s="158">
        <f t="shared" si="1"/>
        <v>48775.435000000005</v>
      </c>
      <c r="I22" s="100"/>
      <c r="J22" s="374"/>
      <c r="K22" s="374"/>
    </row>
  </sheetData>
  <mergeCells count="6">
    <mergeCell ref="J22:K22"/>
    <mergeCell ref="A4:F4"/>
    <mergeCell ref="F3:H3"/>
    <mergeCell ref="A2:H2"/>
    <mergeCell ref="A1:H1"/>
    <mergeCell ref="C3:E3"/>
  </mergeCells>
  <pageMargins left="0.70866141732283472" right="0.70866141732283472" top="0.23622047244094491" bottom="0.19685039370078741" header="0.31496062992125984" footer="0.19685039370078741"/>
  <pageSetup paperSize="9"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2"/>
  <sheetViews>
    <sheetView view="pageBreakPreview" topLeftCell="A9" zoomScaleSheetLayoutView="100" workbookViewId="0">
      <selection sqref="A1:F23"/>
    </sheetView>
  </sheetViews>
  <sheetFormatPr defaultRowHeight="15" x14ac:dyDescent="0.25"/>
  <cols>
    <col min="1" max="1" width="6.5703125" customWidth="1"/>
    <col min="2" max="2" width="38.42578125" customWidth="1"/>
    <col min="3" max="3" width="13.140625" customWidth="1"/>
    <col min="4" max="4" width="12.5703125" customWidth="1"/>
    <col min="5" max="5" width="14" customWidth="1"/>
    <col min="6" max="6" width="15.7109375" customWidth="1"/>
  </cols>
  <sheetData>
    <row r="2" spans="1:6" ht="42.75" customHeight="1" x14ac:dyDescent="0.25">
      <c r="A2" s="380" t="s">
        <v>316</v>
      </c>
      <c r="B2" s="381"/>
      <c r="C2" s="381"/>
      <c r="D2" s="381"/>
      <c r="E2" s="381"/>
      <c r="F2" s="381"/>
    </row>
    <row r="3" spans="1:6" ht="20.25" x14ac:dyDescent="0.25">
      <c r="A3" s="382" t="s">
        <v>191</v>
      </c>
      <c r="B3" s="382"/>
      <c r="C3" s="382"/>
      <c r="D3" s="382"/>
      <c r="E3" s="382"/>
      <c r="F3" s="382"/>
    </row>
    <row r="4" spans="1:6" ht="162" x14ac:dyDescent="0.25">
      <c r="A4" s="178" t="s">
        <v>192</v>
      </c>
      <c r="B4" s="179" t="s">
        <v>193</v>
      </c>
      <c r="C4" s="180" t="s">
        <v>194</v>
      </c>
      <c r="D4" s="180" t="s">
        <v>195</v>
      </c>
      <c r="E4" s="181" t="s">
        <v>263</v>
      </c>
      <c r="F4" s="182" t="s">
        <v>8</v>
      </c>
    </row>
    <row r="5" spans="1:6" ht="20.25" x14ac:dyDescent="0.25">
      <c r="A5" s="214">
        <v>1</v>
      </c>
      <c r="B5" s="215" t="s">
        <v>55</v>
      </c>
      <c r="C5" s="216">
        <v>0</v>
      </c>
      <c r="D5" s="216">
        <v>0</v>
      </c>
      <c r="E5" s="217">
        <v>376.63</v>
      </c>
      <c r="F5" s="216">
        <f>SUM(C5:E5)</f>
        <v>376.63</v>
      </c>
    </row>
    <row r="6" spans="1:6" ht="40.5" x14ac:dyDescent="0.25">
      <c r="A6" s="214">
        <v>2</v>
      </c>
      <c r="B6" s="215" t="s">
        <v>197</v>
      </c>
      <c r="C6" s="216">
        <f>'Sectorwise VSEZ'!G3</f>
        <v>27.16</v>
      </c>
      <c r="D6" s="216">
        <v>0</v>
      </c>
      <c r="E6" s="303">
        <v>70167.189999999988</v>
      </c>
      <c r="F6" s="216">
        <f>SUM(C6:E6)</f>
        <v>70194.349999999991</v>
      </c>
    </row>
    <row r="7" spans="1:6" ht="20.25" x14ac:dyDescent="0.25">
      <c r="A7" s="214">
        <v>3</v>
      </c>
      <c r="B7" s="215" t="s">
        <v>198</v>
      </c>
      <c r="C7" s="216">
        <v>0</v>
      </c>
      <c r="D7" s="216">
        <v>0</v>
      </c>
      <c r="E7" s="217">
        <v>27.63</v>
      </c>
      <c r="F7" s="216">
        <f t="shared" ref="F7:F21" si="0">SUM(C7:E7)</f>
        <v>27.63</v>
      </c>
    </row>
    <row r="8" spans="1:6" ht="20.25" x14ac:dyDescent="0.25">
      <c r="A8" s="214">
        <v>4</v>
      </c>
      <c r="B8" s="215" t="s">
        <v>199</v>
      </c>
      <c r="C8" s="216">
        <f>'Sectorwise VSEZ'!I3</f>
        <v>92.016999999999996</v>
      </c>
      <c r="D8" s="216">
        <v>0</v>
      </c>
      <c r="E8" s="217">
        <v>1.522</v>
      </c>
      <c r="F8" s="216">
        <f t="shared" si="0"/>
        <v>93.539000000000001</v>
      </c>
    </row>
    <row r="9" spans="1:6" ht="20.25" x14ac:dyDescent="0.25">
      <c r="A9" s="214">
        <v>5</v>
      </c>
      <c r="B9" s="215" t="s">
        <v>200</v>
      </c>
      <c r="C9" s="216">
        <f>'Sectorwise VSEZ'!J3</f>
        <v>115.47</v>
      </c>
      <c r="D9" s="216">
        <v>0</v>
      </c>
      <c r="E9" s="217">
        <v>1568.809</v>
      </c>
      <c r="F9" s="216">
        <f t="shared" si="0"/>
        <v>1684.279</v>
      </c>
    </row>
    <row r="10" spans="1:6" ht="20.25" x14ac:dyDescent="0.25">
      <c r="A10" s="214">
        <v>6</v>
      </c>
      <c r="B10" s="215" t="s">
        <v>201</v>
      </c>
      <c r="C10" s="216">
        <f>'Sectorwise VSEZ'!K3</f>
        <v>92.525999999999996</v>
      </c>
      <c r="D10" s="216">
        <v>0</v>
      </c>
      <c r="E10" s="218">
        <v>0</v>
      </c>
      <c r="F10" s="216">
        <f t="shared" si="0"/>
        <v>92.525999999999996</v>
      </c>
    </row>
    <row r="11" spans="1:6" ht="40.5" x14ac:dyDescent="0.25">
      <c r="A11" s="214">
        <v>7</v>
      </c>
      <c r="B11" s="215" t="s">
        <v>202</v>
      </c>
      <c r="C11" s="216">
        <f>'Sectorwise VSEZ'!L3</f>
        <v>3084.3389999999999</v>
      </c>
      <c r="D11" s="216">
        <v>0</v>
      </c>
      <c r="E11" s="217">
        <v>17229.473000000002</v>
      </c>
      <c r="F11" s="216">
        <f t="shared" si="0"/>
        <v>20313.812000000002</v>
      </c>
    </row>
    <row r="12" spans="1:6" ht="20.25" x14ac:dyDescent="0.25">
      <c r="A12" s="214">
        <v>8</v>
      </c>
      <c r="B12" s="215" t="s">
        <v>203</v>
      </c>
      <c r="C12" s="216">
        <v>0</v>
      </c>
      <c r="D12" s="216">
        <v>0</v>
      </c>
      <c r="E12" s="217">
        <v>0</v>
      </c>
      <c r="F12" s="216">
        <f t="shared" si="0"/>
        <v>0</v>
      </c>
    </row>
    <row r="13" spans="1:6" ht="20.25" x14ac:dyDescent="0.25">
      <c r="A13" s="214">
        <v>9</v>
      </c>
      <c r="B13" s="215" t="s">
        <v>204</v>
      </c>
      <c r="C13" s="216">
        <v>0</v>
      </c>
      <c r="D13" s="216">
        <v>0</v>
      </c>
      <c r="E13" s="217">
        <v>4.2300000000000004</v>
      </c>
      <c r="F13" s="216">
        <f t="shared" si="0"/>
        <v>4.2300000000000004</v>
      </c>
    </row>
    <row r="14" spans="1:6" ht="40.5" x14ac:dyDescent="0.25">
      <c r="A14" s="214">
        <v>10</v>
      </c>
      <c r="B14" s="215" t="s">
        <v>205</v>
      </c>
      <c r="C14" s="216">
        <v>0</v>
      </c>
      <c r="D14" s="216">
        <v>0</v>
      </c>
      <c r="E14" s="217">
        <v>1004.869</v>
      </c>
      <c r="F14" s="216">
        <f t="shared" si="0"/>
        <v>1004.869</v>
      </c>
    </row>
    <row r="15" spans="1:6" ht="20.25" x14ac:dyDescent="0.25">
      <c r="A15" s="214">
        <v>11</v>
      </c>
      <c r="B15" s="215" t="s">
        <v>167</v>
      </c>
      <c r="C15" s="216">
        <v>0</v>
      </c>
      <c r="D15" s="216">
        <v>0</v>
      </c>
      <c r="E15" s="217">
        <v>12.45</v>
      </c>
      <c r="F15" s="216">
        <f t="shared" si="0"/>
        <v>12.45</v>
      </c>
    </row>
    <row r="16" spans="1:6" ht="21.75" customHeight="1" x14ac:dyDescent="0.25">
      <c r="A16" s="214">
        <v>12</v>
      </c>
      <c r="B16" s="215" t="s">
        <v>206</v>
      </c>
      <c r="C16" s="216">
        <v>0</v>
      </c>
      <c r="D16" s="216">
        <v>0</v>
      </c>
      <c r="E16" s="217">
        <v>2901.4480000000003</v>
      </c>
      <c r="F16" s="216">
        <f t="shared" si="0"/>
        <v>2901.4480000000003</v>
      </c>
    </row>
    <row r="17" spans="1:6" ht="40.5" x14ac:dyDescent="0.25">
      <c r="A17" s="214">
        <v>13</v>
      </c>
      <c r="B17" s="215" t="s">
        <v>207</v>
      </c>
      <c r="C17" s="216">
        <v>0</v>
      </c>
      <c r="D17" s="216">
        <v>0</v>
      </c>
      <c r="E17" s="217">
        <v>0</v>
      </c>
      <c r="F17" s="216">
        <f t="shared" si="0"/>
        <v>0</v>
      </c>
    </row>
    <row r="18" spans="1:6" ht="20.25" x14ac:dyDescent="0.25">
      <c r="A18" s="214">
        <v>14</v>
      </c>
      <c r="B18" s="215" t="s">
        <v>208</v>
      </c>
      <c r="C18" s="216">
        <f>'Sectorwise VSEZ'!S3</f>
        <v>81.444999999999993</v>
      </c>
      <c r="D18" s="216">
        <v>0</v>
      </c>
      <c r="E18" s="217">
        <v>119.16000000000001</v>
      </c>
      <c r="F18" s="216">
        <f t="shared" si="0"/>
        <v>200.60500000000002</v>
      </c>
    </row>
    <row r="19" spans="1:6" ht="20.25" x14ac:dyDescent="0.25">
      <c r="A19" s="214">
        <v>15</v>
      </c>
      <c r="B19" s="215" t="s">
        <v>209</v>
      </c>
      <c r="C19" s="216">
        <v>0</v>
      </c>
      <c r="D19" s="216">
        <v>0</v>
      </c>
      <c r="E19" s="217">
        <v>1713.1499999999999</v>
      </c>
      <c r="F19" s="216">
        <f t="shared" si="0"/>
        <v>1713.1499999999999</v>
      </c>
    </row>
    <row r="20" spans="1:6" ht="21.75" customHeight="1" x14ac:dyDescent="0.25">
      <c r="A20" s="214">
        <v>16</v>
      </c>
      <c r="B20" s="215" t="s">
        <v>210</v>
      </c>
      <c r="C20" s="216">
        <v>0</v>
      </c>
      <c r="D20" s="216">
        <v>0</v>
      </c>
      <c r="E20" s="217">
        <v>0</v>
      </c>
      <c r="F20" s="216">
        <f t="shared" si="0"/>
        <v>0</v>
      </c>
    </row>
    <row r="21" spans="1:6" ht="20.25" x14ac:dyDescent="0.25">
      <c r="A21" s="214">
        <v>17</v>
      </c>
      <c r="B21" s="215" t="s">
        <v>211</v>
      </c>
      <c r="C21" s="216">
        <f>'Sectorwise VSEZ'!V3</f>
        <v>10.157</v>
      </c>
      <c r="D21" s="216">
        <v>0</v>
      </c>
      <c r="E21" s="217">
        <v>5400.0199999999995</v>
      </c>
      <c r="F21" s="216">
        <f t="shared" si="0"/>
        <v>5410.1769999999997</v>
      </c>
    </row>
    <row r="22" spans="1:6" ht="20.25" x14ac:dyDescent="0.25">
      <c r="A22" s="178"/>
      <c r="B22" s="179" t="s">
        <v>8</v>
      </c>
      <c r="C22" s="219">
        <f>SUM(C5:C21)</f>
        <v>3503.114</v>
      </c>
      <c r="D22" s="219">
        <f>SUM(D5:D21)</f>
        <v>0</v>
      </c>
      <c r="E22" s="220">
        <f>SUM(E5:E21)</f>
        <v>100526.58099999999</v>
      </c>
      <c r="F22" s="219">
        <f>SUM(C22:E22)</f>
        <v>104029.69499999999</v>
      </c>
    </row>
  </sheetData>
  <mergeCells count="2">
    <mergeCell ref="A2:F2"/>
    <mergeCell ref="A3:F3"/>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BreakPreview" topLeftCell="A8" zoomScale="70" zoomScaleSheetLayoutView="70" workbookViewId="0">
      <selection sqref="A1:H22"/>
    </sheetView>
  </sheetViews>
  <sheetFormatPr defaultRowHeight="15" x14ac:dyDescent="0.25"/>
  <cols>
    <col min="1" max="1" width="9.140625" style="2"/>
    <col min="2" max="2" width="33.85546875" style="2" customWidth="1"/>
    <col min="3" max="3" width="18.5703125" style="2" customWidth="1"/>
    <col min="4" max="4" width="9.140625" style="2"/>
    <col min="5" max="5" width="14" style="2" customWidth="1"/>
    <col min="6" max="6" width="20.7109375" style="2" customWidth="1"/>
    <col min="7" max="7" width="15" style="2" customWidth="1"/>
    <col min="8" max="8" width="16.28515625" style="2" customWidth="1"/>
  </cols>
  <sheetData>
    <row r="1" spans="1:8" x14ac:dyDescent="0.25">
      <c r="A1" s="328"/>
      <c r="B1" s="328"/>
      <c r="C1" s="328"/>
      <c r="D1" s="328"/>
      <c r="E1" s="328"/>
      <c r="F1" s="328"/>
      <c r="G1" s="328"/>
      <c r="H1" s="328"/>
    </row>
    <row r="2" spans="1:8" ht="45.75" customHeight="1" x14ac:dyDescent="0.25">
      <c r="A2" s="384" t="s">
        <v>212</v>
      </c>
      <c r="B2" s="384"/>
      <c r="C2" s="384"/>
      <c r="D2" s="384"/>
      <c r="E2" s="384"/>
      <c r="F2" s="384"/>
      <c r="G2" s="384"/>
      <c r="H2" s="384"/>
    </row>
    <row r="3" spans="1:8" ht="44.25" customHeight="1" x14ac:dyDescent="0.25">
      <c r="A3" s="385" t="s">
        <v>317</v>
      </c>
      <c r="B3" s="385"/>
      <c r="C3" s="385"/>
      <c r="D3" s="385"/>
      <c r="E3" s="385"/>
      <c r="F3" s="385"/>
      <c r="G3" s="385"/>
      <c r="H3" s="385"/>
    </row>
    <row r="4" spans="1:8" ht="20.25" x14ac:dyDescent="0.25">
      <c r="A4" s="383" t="s">
        <v>266</v>
      </c>
      <c r="B4" s="383"/>
      <c r="C4" s="383"/>
      <c r="D4" s="383"/>
      <c r="E4" s="383"/>
      <c r="F4" s="383" t="s">
        <v>267</v>
      </c>
      <c r="G4" s="383"/>
      <c r="H4" s="383"/>
    </row>
    <row r="5" spans="1:8" ht="20.25" x14ac:dyDescent="0.25">
      <c r="A5" s="183" t="s">
        <v>192</v>
      </c>
      <c r="B5" s="184" t="s">
        <v>193</v>
      </c>
      <c r="C5" s="185" t="s">
        <v>230</v>
      </c>
      <c r="D5" s="186" t="s">
        <v>127</v>
      </c>
      <c r="E5" s="186" t="s">
        <v>231</v>
      </c>
      <c r="F5" s="186" t="s">
        <v>232</v>
      </c>
      <c r="G5" s="187" t="s">
        <v>127</v>
      </c>
      <c r="H5" s="188" t="s">
        <v>8</v>
      </c>
    </row>
    <row r="6" spans="1:8" ht="66.75" customHeight="1" x14ac:dyDescent="0.25">
      <c r="A6" s="183">
        <v>1</v>
      </c>
      <c r="B6" s="184" t="s">
        <v>55</v>
      </c>
      <c r="C6" s="175">
        <v>901</v>
      </c>
      <c r="D6" s="189">
        <v>224</v>
      </c>
      <c r="E6" s="189">
        <f t="shared" ref="E6:E22" si="0">SUM(C6:D6)</f>
        <v>1125</v>
      </c>
      <c r="F6" s="175">
        <v>2100</v>
      </c>
      <c r="G6" s="190">
        <v>380.48</v>
      </c>
      <c r="H6" s="190">
        <f t="shared" ref="H6:H22" si="1">SUM(F6:G6)</f>
        <v>2480.48</v>
      </c>
    </row>
    <row r="7" spans="1:8" ht="43.5" customHeight="1" x14ac:dyDescent="0.25">
      <c r="A7" s="183">
        <v>2</v>
      </c>
      <c r="B7" s="184" t="s">
        <v>197</v>
      </c>
      <c r="C7" s="175">
        <v>496159</v>
      </c>
      <c r="D7" s="189">
        <v>684</v>
      </c>
      <c r="E7" s="189">
        <f t="shared" si="0"/>
        <v>496843</v>
      </c>
      <c r="F7" s="175">
        <v>45167.484000000004</v>
      </c>
      <c r="G7" s="190">
        <v>25.91</v>
      </c>
      <c r="H7" s="190">
        <f t="shared" si="1"/>
        <v>45193.394000000008</v>
      </c>
    </row>
    <row r="8" spans="1:8" ht="40.5" x14ac:dyDescent="0.25">
      <c r="A8" s="183">
        <v>3</v>
      </c>
      <c r="B8" s="184" t="s">
        <v>198</v>
      </c>
      <c r="C8" s="221">
        <v>118</v>
      </c>
      <c r="D8" s="189">
        <v>0</v>
      </c>
      <c r="E8" s="189">
        <f t="shared" si="0"/>
        <v>118</v>
      </c>
      <c r="F8" s="221">
        <v>53.51</v>
      </c>
      <c r="G8" s="190">
        <v>0</v>
      </c>
      <c r="H8" s="190">
        <f t="shared" si="1"/>
        <v>53.51</v>
      </c>
    </row>
    <row r="9" spans="1:8" ht="20.25" x14ac:dyDescent="0.25">
      <c r="A9" s="183">
        <v>4</v>
      </c>
      <c r="B9" s="184" t="s">
        <v>199</v>
      </c>
      <c r="C9" s="175">
        <v>113</v>
      </c>
      <c r="D9" s="189">
        <v>77</v>
      </c>
      <c r="E9" s="189">
        <f t="shared" si="0"/>
        <v>190</v>
      </c>
      <c r="F9" s="175">
        <v>108.76</v>
      </c>
      <c r="G9" s="190">
        <v>107.22</v>
      </c>
      <c r="H9" s="190">
        <f t="shared" si="1"/>
        <v>215.98000000000002</v>
      </c>
    </row>
    <row r="10" spans="1:8" ht="42" customHeight="1" x14ac:dyDescent="0.25">
      <c r="A10" s="183">
        <v>5</v>
      </c>
      <c r="B10" s="184" t="s">
        <v>200</v>
      </c>
      <c r="C10" s="175">
        <v>10523</v>
      </c>
      <c r="D10" s="189">
        <v>159</v>
      </c>
      <c r="E10" s="189">
        <f t="shared" si="0"/>
        <v>10682</v>
      </c>
      <c r="F10" s="175">
        <v>61.019999999999996</v>
      </c>
      <c r="G10" s="190">
        <v>23.69</v>
      </c>
      <c r="H10" s="190">
        <f t="shared" si="1"/>
        <v>84.71</v>
      </c>
    </row>
    <row r="11" spans="1:8" ht="45" customHeight="1" x14ac:dyDescent="0.25">
      <c r="A11" s="183">
        <v>6</v>
      </c>
      <c r="B11" s="184" t="s">
        <v>201</v>
      </c>
      <c r="C11" s="175">
        <v>954</v>
      </c>
      <c r="D11" s="189">
        <v>954</v>
      </c>
      <c r="E11" s="189">
        <f t="shared" si="0"/>
        <v>1908</v>
      </c>
      <c r="F11" s="175">
        <v>17.760999999999999</v>
      </c>
      <c r="G11" s="190">
        <v>6.4409999999999998</v>
      </c>
      <c r="H11" s="190">
        <f t="shared" si="1"/>
        <v>24.201999999999998</v>
      </c>
    </row>
    <row r="12" spans="1:8" ht="57.75" customHeight="1" x14ac:dyDescent="0.25">
      <c r="A12" s="183">
        <v>7</v>
      </c>
      <c r="B12" s="184" t="s">
        <v>202</v>
      </c>
      <c r="C12" s="175">
        <v>27007</v>
      </c>
      <c r="D12" s="189">
        <v>1259</v>
      </c>
      <c r="E12" s="189">
        <f t="shared" si="0"/>
        <v>28266</v>
      </c>
      <c r="F12" s="175">
        <v>19723.13</v>
      </c>
      <c r="G12" s="190">
        <v>856.74</v>
      </c>
      <c r="H12" s="190">
        <f t="shared" si="1"/>
        <v>20579.870000000003</v>
      </c>
    </row>
    <row r="13" spans="1:8" ht="24.75" customHeight="1" x14ac:dyDescent="0.25">
      <c r="A13" s="183">
        <v>8</v>
      </c>
      <c r="B13" s="184" t="s">
        <v>203</v>
      </c>
      <c r="C13" s="175">
        <v>90</v>
      </c>
      <c r="D13" s="189">
        <v>90</v>
      </c>
      <c r="E13" s="189">
        <f t="shared" si="0"/>
        <v>180</v>
      </c>
      <c r="F13" s="175">
        <v>1.86</v>
      </c>
      <c r="G13" s="190">
        <v>1.86</v>
      </c>
      <c r="H13" s="190">
        <f t="shared" si="1"/>
        <v>3.72</v>
      </c>
    </row>
    <row r="14" spans="1:8" ht="54" customHeight="1" x14ac:dyDescent="0.25">
      <c r="A14" s="183">
        <v>9</v>
      </c>
      <c r="B14" s="184" t="s">
        <v>204</v>
      </c>
      <c r="C14" s="175">
        <v>0</v>
      </c>
      <c r="D14" s="189">
        <v>0</v>
      </c>
      <c r="E14" s="189">
        <f t="shared" si="0"/>
        <v>0</v>
      </c>
      <c r="F14" s="175">
        <v>0</v>
      </c>
      <c r="G14" s="190">
        <v>0</v>
      </c>
      <c r="H14" s="190">
        <f t="shared" si="1"/>
        <v>0</v>
      </c>
    </row>
    <row r="15" spans="1:8" ht="40.5" x14ac:dyDescent="0.25">
      <c r="A15" s="183">
        <v>10</v>
      </c>
      <c r="B15" s="184" t="s">
        <v>205</v>
      </c>
      <c r="C15" s="175">
        <v>16158</v>
      </c>
      <c r="D15" s="189">
        <v>0</v>
      </c>
      <c r="E15" s="189">
        <f t="shared" si="0"/>
        <v>16158</v>
      </c>
      <c r="F15" s="175">
        <v>844.75</v>
      </c>
      <c r="G15" s="190">
        <v>0</v>
      </c>
      <c r="H15" s="190">
        <f t="shared" si="1"/>
        <v>844.75</v>
      </c>
    </row>
    <row r="16" spans="1:8" ht="20.25" customHeight="1" x14ac:dyDescent="0.25">
      <c r="A16" s="183">
        <v>11</v>
      </c>
      <c r="B16" s="184" t="s">
        <v>206</v>
      </c>
      <c r="C16" s="175">
        <v>313</v>
      </c>
      <c r="D16" s="189">
        <v>4</v>
      </c>
      <c r="E16" s="189">
        <f t="shared" si="0"/>
        <v>317</v>
      </c>
      <c r="F16" s="175">
        <v>1046.8600000000001</v>
      </c>
      <c r="G16" s="190">
        <v>0.4</v>
      </c>
      <c r="H16" s="190">
        <f t="shared" si="1"/>
        <v>1047.2600000000002</v>
      </c>
    </row>
    <row r="17" spans="1:8" ht="40.5" x14ac:dyDescent="0.25">
      <c r="A17" s="183">
        <v>12</v>
      </c>
      <c r="B17" s="184" t="s">
        <v>207</v>
      </c>
      <c r="C17" s="175">
        <v>6</v>
      </c>
      <c r="D17" s="189">
        <v>0</v>
      </c>
      <c r="E17" s="189">
        <f t="shared" si="0"/>
        <v>6</v>
      </c>
      <c r="F17" s="175">
        <v>1635.3400000000001</v>
      </c>
      <c r="G17" s="190">
        <v>0</v>
      </c>
      <c r="H17" s="190">
        <f t="shared" si="1"/>
        <v>1635.3400000000001</v>
      </c>
    </row>
    <row r="18" spans="1:8" ht="23.25" customHeight="1" x14ac:dyDescent="0.25">
      <c r="A18" s="183">
        <v>13</v>
      </c>
      <c r="B18" s="184" t="s">
        <v>208</v>
      </c>
      <c r="C18" s="175">
        <v>129</v>
      </c>
      <c r="D18" s="189">
        <v>86</v>
      </c>
      <c r="E18" s="189">
        <f t="shared" si="0"/>
        <v>215</v>
      </c>
      <c r="F18" s="175">
        <v>113.44699999999999</v>
      </c>
      <c r="G18" s="190">
        <v>12.097</v>
      </c>
      <c r="H18" s="190">
        <f t="shared" si="1"/>
        <v>125.54399999999998</v>
      </c>
    </row>
    <row r="19" spans="1:8" ht="24.75" customHeight="1" x14ac:dyDescent="0.25">
      <c r="A19" s="183">
        <v>14</v>
      </c>
      <c r="B19" s="184" t="s">
        <v>209</v>
      </c>
      <c r="C19" s="175">
        <v>17804</v>
      </c>
      <c r="D19" s="189">
        <v>7</v>
      </c>
      <c r="E19" s="189">
        <f t="shared" si="0"/>
        <v>17811</v>
      </c>
      <c r="F19" s="175">
        <v>1618.8799999999999</v>
      </c>
      <c r="G19" s="190">
        <v>0.7</v>
      </c>
      <c r="H19" s="190">
        <f t="shared" si="1"/>
        <v>1619.58</v>
      </c>
    </row>
    <row r="20" spans="1:8" ht="40.5" x14ac:dyDescent="0.25">
      <c r="A20" s="183">
        <v>15</v>
      </c>
      <c r="B20" s="184" t="s">
        <v>210</v>
      </c>
      <c r="C20" s="175">
        <v>0</v>
      </c>
      <c r="D20" s="189">
        <v>0</v>
      </c>
      <c r="E20" s="189">
        <f t="shared" si="0"/>
        <v>0</v>
      </c>
      <c r="F20" s="175">
        <v>0</v>
      </c>
      <c r="G20" s="190">
        <v>0</v>
      </c>
      <c r="H20" s="190">
        <f t="shared" si="1"/>
        <v>0</v>
      </c>
    </row>
    <row r="21" spans="1:8" ht="44.25" customHeight="1" x14ac:dyDescent="0.25">
      <c r="A21" s="183">
        <v>16</v>
      </c>
      <c r="B21" s="184" t="s">
        <v>211</v>
      </c>
      <c r="C21" s="175">
        <v>9025</v>
      </c>
      <c r="D21" s="189">
        <v>377</v>
      </c>
      <c r="E21" s="189">
        <f t="shared" si="0"/>
        <v>9402</v>
      </c>
      <c r="F21" s="175">
        <v>28892.223000000002</v>
      </c>
      <c r="G21" s="190">
        <v>210.58</v>
      </c>
      <c r="H21" s="190">
        <f t="shared" si="1"/>
        <v>29102.803000000004</v>
      </c>
    </row>
    <row r="22" spans="1:8" ht="20.25" x14ac:dyDescent="0.25">
      <c r="A22" s="170"/>
      <c r="B22" s="171" t="s">
        <v>8</v>
      </c>
      <c r="C22" s="176">
        <f>SUM(C6:C21)</f>
        <v>579300</v>
      </c>
      <c r="D22" s="172">
        <f>SUM(D6:D21)</f>
        <v>3921</v>
      </c>
      <c r="E22" s="172">
        <f t="shared" si="0"/>
        <v>583221</v>
      </c>
      <c r="F22" s="177">
        <f>SUM(F6:F21)</f>
        <v>101385.02500000001</v>
      </c>
      <c r="G22" s="173">
        <f>SUM(G6:G21)</f>
        <v>1626.1180000000002</v>
      </c>
      <c r="H22" s="174">
        <f t="shared" si="1"/>
        <v>103011.14300000001</v>
      </c>
    </row>
  </sheetData>
  <mergeCells count="4">
    <mergeCell ref="A4:E4"/>
    <mergeCell ref="F4:H4"/>
    <mergeCell ref="A2:H2"/>
    <mergeCell ref="A3:H3"/>
  </mergeCells>
  <pageMargins left="0.7" right="0.7" top="0.75" bottom="0.75" header="0.3" footer="0.3"/>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x14ac:dyDescent="0.25">
      <c r="B1" s="307" t="s">
        <v>274</v>
      </c>
      <c r="C1" s="308"/>
      <c r="D1" s="313"/>
      <c r="E1" s="313"/>
    </row>
    <row r="2" spans="2:5" x14ac:dyDescent="0.25">
      <c r="B2" s="307" t="s">
        <v>275</v>
      </c>
      <c r="C2" s="308"/>
      <c r="D2" s="313"/>
      <c r="E2" s="313"/>
    </row>
    <row r="3" spans="2:5" x14ac:dyDescent="0.25">
      <c r="B3" s="309"/>
      <c r="C3" s="309"/>
      <c r="D3" s="314"/>
      <c r="E3" s="314"/>
    </row>
    <row r="4" spans="2:5" ht="45" x14ac:dyDescent="0.25">
      <c r="B4" s="310" t="s">
        <v>276</v>
      </c>
      <c r="C4" s="309"/>
      <c r="D4" s="314"/>
      <c r="E4" s="314"/>
    </row>
    <row r="5" spans="2:5" x14ac:dyDescent="0.25">
      <c r="B5" s="309"/>
      <c r="C5" s="309"/>
      <c r="D5" s="314"/>
      <c r="E5" s="314"/>
    </row>
    <row r="6" spans="2:5" x14ac:dyDescent="0.25">
      <c r="B6" s="307" t="s">
        <v>277</v>
      </c>
      <c r="C6" s="308"/>
      <c r="D6" s="313"/>
      <c r="E6" s="315" t="s">
        <v>278</v>
      </c>
    </row>
    <row r="7" spans="2:5" ht="15.75" thickBot="1" x14ac:dyDescent="0.3">
      <c r="B7" s="309"/>
      <c r="C7" s="309"/>
      <c r="D7" s="314"/>
      <c r="E7" s="314"/>
    </row>
    <row r="8" spans="2:5" ht="45.75" thickBot="1" x14ac:dyDescent="0.3">
      <c r="B8" s="311" t="s">
        <v>279</v>
      </c>
      <c r="C8" s="312"/>
      <c r="D8" s="316"/>
      <c r="E8" s="317">
        <v>4</v>
      </c>
    </row>
    <row r="9" spans="2:5" x14ac:dyDescent="0.25">
      <c r="B9" s="309"/>
      <c r="C9" s="309"/>
      <c r="D9" s="314"/>
      <c r="E9" s="3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SheetLayoutView="100" workbookViewId="0">
      <pane xSplit="1" ySplit="7" topLeftCell="B32" activePane="bottomRight" state="frozen"/>
      <selection activeCell="E38" sqref="E38"/>
      <selection pane="topRight" activeCell="E38" sqref="E38"/>
      <selection pane="bottomLeft" activeCell="E38" sqref="E38"/>
      <selection pane="bottomRight" sqref="A1:M35"/>
    </sheetView>
  </sheetViews>
  <sheetFormatPr defaultColWidth="16.5703125" defaultRowHeight="15" x14ac:dyDescent="0.25"/>
  <cols>
    <col min="1" max="1" width="6.5703125" style="105" customWidth="1"/>
    <col min="2" max="2" width="23.85546875" style="19" customWidth="1"/>
    <col min="3" max="3" width="7.140625" style="19" customWidth="1"/>
    <col min="4" max="4" width="13.28515625" style="19" customWidth="1"/>
    <col min="5" max="5" width="14" style="19" customWidth="1"/>
    <col min="6" max="6" width="11.140625" style="19" customWidth="1"/>
    <col min="7" max="7" width="12.85546875" style="19" customWidth="1"/>
    <col min="8" max="8" width="10.5703125" style="19" customWidth="1"/>
    <col min="9" max="9" width="8.28515625" style="19" customWidth="1"/>
    <col min="10" max="10" width="11.7109375" style="168" customWidth="1"/>
    <col min="11" max="11" width="11.28515625" style="168" customWidth="1"/>
    <col min="12" max="12" width="11.42578125" style="168" customWidth="1"/>
    <col min="13" max="13" width="12.5703125" style="168" customWidth="1"/>
    <col min="14" max="14" width="0" hidden="1" customWidth="1"/>
  </cols>
  <sheetData>
    <row r="1" spans="1:14" s="4" customFormat="1" ht="24" customHeight="1" x14ac:dyDescent="0.25">
      <c r="A1" s="335" t="s">
        <v>264</v>
      </c>
      <c r="B1" s="335"/>
      <c r="C1" s="335"/>
      <c r="D1" s="335"/>
      <c r="E1" s="335"/>
      <c r="F1" s="335"/>
      <c r="G1" s="335"/>
      <c r="H1" s="335"/>
      <c r="I1" s="335"/>
      <c r="J1" s="335"/>
      <c r="K1" s="335"/>
      <c r="L1" s="335"/>
      <c r="M1" s="335"/>
    </row>
    <row r="2" spans="1:14" s="141" customFormat="1" ht="24" customHeight="1" x14ac:dyDescent="0.25">
      <c r="A2" s="337" t="s">
        <v>236</v>
      </c>
      <c r="B2" s="337"/>
      <c r="C2" s="337"/>
      <c r="D2" s="337"/>
      <c r="E2" s="337"/>
      <c r="F2" s="337"/>
      <c r="G2" s="337"/>
      <c r="H2" s="337"/>
      <c r="I2" s="337"/>
      <c r="J2" s="337"/>
      <c r="K2" s="337"/>
      <c r="L2" s="337"/>
      <c r="M2" s="337"/>
      <c r="N2" s="166"/>
    </row>
    <row r="3" spans="1:14" s="141" customFormat="1" ht="24" customHeight="1" x14ac:dyDescent="0.25">
      <c r="A3" s="119"/>
      <c r="B3" s="120"/>
      <c r="C3" s="120"/>
      <c r="D3" s="195"/>
      <c r="E3" s="338" t="s">
        <v>307</v>
      </c>
      <c r="F3" s="338"/>
      <c r="G3" s="338"/>
      <c r="H3" s="338"/>
      <c r="I3" s="160"/>
      <c r="J3" s="121"/>
      <c r="K3" s="121"/>
      <c r="L3" s="120"/>
      <c r="M3" s="120"/>
      <c r="N3" s="166" t="s">
        <v>255</v>
      </c>
    </row>
    <row r="4" spans="1:14" s="141" customFormat="1" ht="42" customHeight="1" x14ac:dyDescent="0.25">
      <c r="A4" s="122" t="s">
        <v>78</v>
      </c>
      <c r="B4" s="123" t="s">
        <v>79</v>
      </c>
      <c r="C4" s="123" t="s">
        <v>241</v>
      </c>
      <c r="D4" s="194" t="s">
        <v>80</v>
      </c>
      <c r="E4" s="194" t="s">
        <v>81</v>
      </c>
      <c r="F4" s="123" t="s">
        <v>82</v>
      </c>
      <c r="G4" s="194" t="s">
        <v>83</v>
      </c>
      <c r="H4" s="336" t="s">
        <v>84</v>
      </c>
      <c r="I4" s="336"/>
      <c r="J4" s="336" t="s">
        <v>85</v>
      </c>
      <c r="K4" s="336"/>
      <c r="L4" s="336"/>
      <c r="M4" s="336"/>
      <c r="N4" s="166"/>
    </row>
    <row r="5" spans="1:14" s="141" customFormat="1" ht="41.25" customHeight="1" x14ac:dyDescent="0.25">
      <c r="A5" s="122"/>
      <c r="B5" s="123"/>
      <c r="C5" s="123"/>
      <c r="D5" s="194"/>
      <c r="E5" s="194"/>
      <c r="F5" s="123"/>
      <c r="G5" s="194"/>
      <c r="H5" s="194" t="s">
        <v>246</v>
      </c>
      <c r="I5" s="161" t="s">
        <v>86</v>
      </c>
      <c r="J5" s="194" t="s">
        <v>246</v>
      </c>
      <c r="K5" s="336" t="s">
        <v>86</v>
      </c>
      <c r="L5" s="336"/>
      <c r="M5" s="336"/>
      <c r="N5" s="166"/>
    </row>
    <row r="6" spans="1:14" s="141" customFormat="1" ht="24" customHeight="1" x14ac:dyDescent="0.25">
      <c r="A6" s="124"/>
      <c r="B6" s="125"/>
      <c r="C6" s="125"/>
      <c r="D6" s="126"/>
      <c r="E6" s="126"/>
      <c r="F6" s="125"/>
      <c r="G6" s="126"/>
      <c r="H6" s="125"/>
      <c r="I6" s="162"/>
      <c r="J6" s="125"/>
      <c r="K6" s="125" t="s">
        <v>87</v>
      </c>
      <c r="L6" s="125" t="s">
        <v>88</v>
      </c>
      <c r="M6" s="125" t="s">
        <v>8</v>
      </c>
      <c r="N6" s="166"/>
    </row>
    <row r="7" spans="1:14" s="141" customFormat="1" ht="39.75" customHeight="1" x14ac:dyDescent="0.25">
      <c r="A7" s="127" t="s">
        <v>90</v>
      </c>
      <c r="B7" s="128" t="s">
        <v>91</v>
      </c>
      <c r="C7" s="128"/>
      <c r="D7" s="128" t="s">
        <v>135</v>
      </c>
      <c r="E7" s="128" t="s">
        <v>92</v>
      </c>
      <c r="F7" s="129" t="s">
        <v>93</v>
      </c>
      <c r="G7" s="128" t="s">
        <v>94</v>
      </c>
      <c r="H7" s="128" t="s">
        <v>95</v>
      </c>
      <c r="I7" s="161">
        <v>9</v>
      </c>
      <c r="J7" s="128">
        <v>10</v>
      </c>
      <c r="K7" s="128" t="s">
        <v>98</v>
      </c>
      <c r="L7" s="128" t="s">
        <v>99</v>
      </c>
      <c r="M7" s="128" t="s">
        <v>100</v>
      </c>
      <c r="N7" s="166"/>
    </row>
    <row r="8" spans="1:14" s="141" customFormat="1" ht="39" customHeight="1" x14ac:dyDescent="0.25">
      <c r="A8" s="124">
        <v>1</v>
      </c>
      <c r="B8" s="123" t="s">
        <v>18</v>
      </c>
      <c r="C8" s="123" t="s">
        <v>242</v>
      </c>
      <c r="D8" s="224" t="s">
        <v>21</v>
      </c>
      <c r="E8" s="224" t="s">
        <v>20</v>
      </c>
      <c r="F8" s="125" t="s">
        <v>297</v>
      </c>
      <c r="G8" s="234">
        <v>3</v>
      </c>
      <c r="H8" s="235">
        <v>2000</v>
      </c>
      <c r="I8" s="236">
        <v>3000</v>
      </c>
      <c r="J8" s="235">
        <v>500</v>
      </c>
      <c r="K8" s="235">
        <v>6401</v>
      </c>
      <c r="L8" s="235">
        <v>261</v>
      </c>
      <c r="M8" s="130">
        <f>SUM(K8:L8)</f>
        <v>6662</v>
      </c>
      <c r="N8" s="166">
        <f>SUM(K8:M8)</f>
        <v>13324</v>
      </c>
    </row>
    <row r="9" spans="1:14" s="141" customFormat="1" ht="39" customHeight="1" x14ac:dyDescent="0.25">
      <c r="A9" s="124">
        <v>2</v>
      </c>
      <c r="B9" s="123" t="s">
        <v>22</v>
      </c>
      <c r="C9" s="123" t="s">
        <v>242</v>
      </c>
      <c r="D9" s="224" t="s">
        <v>25</v>
      </c>
      <c r="E9" s="224" t="s">
        <v>24</v>
      </c>
      <c r="F9" s="123">
        <v>132.643</v>
      </c>
      <c r="G9" s="126">
        <v>3</v>
      </c>
      <c r="H9" s="130">
        <v>10000</v>
      </c>
      <c r="I9" s="163">
        <v>130</v>
      </c>
      <c r="J9" s="237">
        <v>20500</v>
      </c>
      <c r="K9" s="130">
        <v>8397</v>
      </c>
      <c r="L9" s="130">
        <v>6989</v>
      </c>
      <c r="M9" s="130">
        <f>SUM(K9:L9)</f>
        <v>15386</v>
      </c>
      <c r="N9" s="166"/>
    </row>
    <row r="10" spans="1:14" s="141" customFormat="1" ht="39" customHeight="1" x14ac:dyDescent="0.25">
      <c r="A10" s="124">
        <v>3</v>
      </c>
      <c r="B10" s="123" t="s">
        <v>26</v>
      </c>
      <c r="C10" s="123" t="s">
        <v>242</v>
      </c>
      <c r="D10" s="224" t="s">
        <v>29</v>
      </c>
      <c r="E10" s="224" t="s">
        <v>28</v>
      </c>
      <c r="F10" s="123">
        <v>109.81</v>
      </c>
      <c r="G10" s="126">
        <v>1</v>
      </c>
      <c r="H10" s="125">
        <v>3000</v>
      </c>
      <c r="I10" s="162">
        <v>0</v>
      </c>
      <c r="J10" s="125">
        <v>1000</v>
      </c>
      <c r="K10" s="125">
        <v>0</v>
      </c>
      <c r="L10" s="125">
        <v>0</v>
      </c>
      <c r="M10" s="130">
        <f>K10+L10</f>
        <v>0</v>
      </c>
      <c r="N10" s="166"/>
    </row>
    <row r="11" spans="1:14" s="141" customFormat="1" ht="39" customHeight="1" x14ac:dyDescent="0.25">
      <c r="A11" s="124">
        <v>4</v>
      </c>
      <c r="B11" s="123" t="s">
        <v>31</v>
      </c>
      <c r="C11" s="123" t="s">
        <v>242</v>
      </c>
      <c r="D11" s="224" t="s">
        <v>33</v>
      </c>
      <c r="E11" s="224" t="s">
        <v>20</v>
      </c>
      <c r="F11" s="123">
        <v>100.28</v>
      </c>
      <c r="G11" s="234">
        <v>3</v>
      </c>
      <c r="H11" s="238">
        <v>2000</v>
      </c>
      <c r="I11" s="239">
        <v>1735</v>
      </c>
      <c r="J11" s="238">
        <v>2500</v>
      </c>
      <c r="K11" s="235">
        <v>2380</v>
      </c>
      <c r="L11" s="235">
        <v>213</v>
      </c>
      <c r="M11" s="130">
        <f t="shared" ref="M11:M16" si="0">SUM(K11:L11)</f>
        <v>2593</v>
      </c>
      <c r="N11" s="166"/>
    </row>
    <row r="12" spans="1:14" s="141" customFormat="1" ht="39" customHeight="1" x14ac:dyDescent="0.25">
      <c r="A12" s="124">
        <v>5</v>
      </c>
      <c r="B12" s="123" t="s">
        <v>35</v>
      </c>
      <c r="C12" s="123" t="s">
        <v>242</v>
      </c>
      <c r="D12" s="224" t="s">
        <v>16</v>
      </c>
      <c r="E12" s="224" t="s">
        <v>185</v>
      </c>
      <c r="F12" s="123" t="s">
        <v>304</v>
      </c>
      <c r="G12" s="126">
        <v>17</v>
      </c>
      <c r="H12" s="205">
        <v>3000</v>
      </c>
      <c r="I12" s="240">
        <v>1320</v>
      </c>
      <c r="J12" s="241">
        <v>60000</v>
      </c>
      <c r="K12" s="241">
        <v>4340</v>
      </c>
      <c r="L12" s="241">
        <v>13457</v>
      </c>
      <c r="M12" s="130">
        <f t="shared" si="0"/>
        <v>17797</v>
      </c>
      <c r="N12" s="166"/>
    </row>
    <row r="13" spans="1:14" s="201" customFormat="1" ht="39" customHeight="1" x14ac:dyDescent="0.25">
      <c r="A13" s="124">
        <v>6</v>
      </c>
      <c r="B13" s="123" t="s">
        <v>102</v>
      </c>
      <c r="C13" s="123" t="s">
        <v>242</v>
      </c>
      <c r="D13" s="224" t="s">
        <v>38</v>
      </c>
      <c r="E13" s="224" t="s">
        <v>5</v>
      </c>
      <c r="F13" s="123">
        <v>19.059999999999999</v>
      </c>
      <c r="G13" s="126">
        <v>10</v>
      </c>
      <c r="H13" s="130">
        <v>530</v>
      </c>
      <c r="I13" s="163">
        <v>624</v>
      </c>
      <c r="J13" s="130">
        <v>2060</v>
      </c>
      <c r="K13" s="130">
        <v>1543</v>
      </c>
      <c r="L13" s="130">
        <v>693</v>
      </c>
      <c r="M13" s="130">
        <f t="shared" si="0"/>
        <v>2236</v>
      </c>
      <c r="N13" s="206"/>
    </row>
    <row r="14" spans="1:14" s="201" customFormat="1" ht="50.25" customHeight="1" x14ac:dyDescent="0.25">
      <c r="A14" s="124">
        <v>7</v>
      </c>
      <c r="B14" s="123" t="s">
        <v>253</v>
      </c>
      <c r="C14" s="123" t="s">
        <v>242</v>
      </c>
      <c r="D14" s="224" t="s">
        <v>103</v>
      </c>
      <c r="E14" s="224" t="s">
        <v>39</v>
      </c>
      <c r="F14" s="242" t="s">
        <v>254</v>
      </c>
      <c r="G14" s="126">
        <v>3</v>
      </c>
      <c r="H14" s="125">
        <v>100</v>
      </c>
      <c r="I14" s="162">
        <v>10</v>
      </c>
      <c r="J14" s="125">
        <v>1200</v>
      </c>
      <c r="K14" s="125">
        <v>35</v>
      </c>
      <c r="L14" s="125">
        <v>361</v>
      </c>
      <c r="M14" s="130">
        <f t="shared" si="0"/>
        <v>396</v>
      </c>
      <c r="N14" s="243" t="s">
        <v>256</v>
      </c>
    </row>
    <row r="15" spans="1:14" s="141" customFormat="1" ht="39" customHeight="1" x14ac:dyDescent="0.25">
      <c r="A15" s="124">
        <v>8</v>
      </c>
      <c r="B15" s="123" t="s">
        <v>42</v>
      </c>
      <c r="C15" s="123" t="s">
        <v>242</v>
      </c>
      <c r="D15" s="244" t="s">
        <v>44</v>
      </c>
      <c r="E15" s="224" t="s">
        <v>20</v>
      </c>
      <c r="F15" s="123">
        <v>247.39</v>
      </c>
      <c r="G15" s="126">
        <v>14</v>
      </c>
      <c r="H15" s="130">
        <v>306</v>
      </c>
      <c r="I15" s="163">
        <v>2460</v>
      </c>
      <c r="J15" s="130">
        <v>3858</v>
      </c>
      <c r="K15" s="130">
        <v>4176</v>
      </c>
      <c r="L15" s="130">
        <v>688</v>
      </c>
      <c r="M15" s="130">
        <v>4877</v>
      </c>
      <c r="N15" s="166">
        <f>SUM(K15:M15)</f>
        <v>9741</v>
      </c>
    </row>
    <row r="16" spans="1:14" s="141" customFormat="1" ht="39" customHeight="1" x14ac:dyDescent="0.25">
      <c r="A16" s="124">
        <v>9</v>
      </c>
      <c r="B16" s="154" t="s">
        <v>45</v>
      </c>
      <c r="C16" s="123" t="s">
        <v>242</v>
      </c>
      <c r="D16" s="224" t="s">
        <v>17</v>
      </c>
      <c r="E16" s="224" t="s">
        <v>186</v>
      </c>
      <c r="F16" s="123">
        <v>1537</v>
      </c>
      <c r="G16" s="224">
        <v>58</v>
      </c>
      <c r="H16" s="155">
        <v>78527</v>
      </c>
      <c r="I16" s="164">
        <v>2284</v>
      </c>
      <c r="J16" s="155">
        <v>105444</v>
      </c>
      <c r="K16" s="130">
        <v>2359</v>
      </c>
      <c r="L16" s="130">
        <v>701</v>
      </c>
      <c r="M16" s="130">
        <f t="shared" si="0"/>
        <v>3060</v>
      </c>
      <c r="N16" s="166"/>
    </row>
    <row r="17" spans="1:14" s="141" customFormat="1" ht="39" customHeight="1" x14ac:dyDescent="0.25">
      <c r="A17" s="124">
        <v>10</v>
      </c>
      <c r="B17" s="123" t="s">
        <v>48</v>
      </c>
      <c r="C17" s="123" t="s">
        <v>242</v>
      </c>
      <c r="D17" s="224" t="s">
        <v>51</v>
      </c>
      <c r="E17" s="224" t="s">
        <v>50</v>
      </c>
      <c r="F17" s="123">
        <v>229.29</v>
      </c>
      <c r="G17" s="126">
        <v>1</v>
      </c>
      <c r="H17" s="245">
        <v>50</v>
      </c>
      <c r="I17" s="246">
        <v>18</v>
      </c>
      <c r="J17" s="245">
        <v>588</v>
      </c>
      <c r="K17" s="130">
        <v>0</v>
      </c>
      <c r="L17" s="130">
        <v>0</v>
      </c>
      <c r="M17" s="130">
        <v>0</v>
      </c>
      <c r="N17" s="166"/>
    </row>
    <row r="18" spans="1:14" s="201" customFormat="1" ht="39" customHeight="1" x14ac:dyDescent="0.25">
      <c r="A18" s="124">
        <v>11</v>
      </c>
      <c r="B18" s="123" t="s">
        <v>52</v>
      </c>
      <c r="C18" s="123" t="s">
        <v>242</v>
      </c>
      <c r="D18" s="224" t="s">
        <v>54</v>
      </c>
      <c r="E18" s="224" t="s">
        <v>53</v>
      </c>
      <c r="F18" s="123">
        <v>101.12</v>
      </c>
      <c r="G18" s="126">
        <v>1</v>
      </c>
      <c r="H18" s="155">
        <v>1000</v>
      </c>
      <c r="I18" s="247">
        <v>876</v>
      </c>
      <c r="J18" s="155">
        <v>118</v>
      </c>
      <c r="K18" s="155">
        <v>114</v>
      </c>
      <c r="L18" s="155">
        <v>4</v>
      </c>
      <c r="M18" s="130">
        <f t="shared" ref="M18:M24" si="1">SUM(K18:L18)</f>
        <v>118</v>
      </c>
      <c r="N18" s="206"/>
    </row>
    <row r="19" spans="1:14" s="141" customFormat="1" ht="39" customHeight="1" x14ac:dyDescent="0.25">
      <c r="A19" s="124">
        <v>12</v>
      </c>
      <c r="B19" s="154" t="s">
        <v>60</v>
      </c>
      <c r="C19" s="123" t="s">
        <v>242</v>
      </c>
      <c r="D19" s="224" t="s">
        <v>62</v>
      </c>
      <c r="E19" s="224" t="s">
        <v>61</v>
      </c>
      <c r="F19" s="123">
        <v>101.37</v>
      </c>
      <c r="G19" s="224">
        <v>1</v>
      </c>
      <c r="H19" s="130">
        <v>450</v>
      </c>
      <c r="I19" s="248">
        <v>442</v>
      </c>
      <c r="J19" s="155">
        <v>900</v>
      </c>
      <c r="K19" s="155">
        <v>168</v>
      </c>
      <c r="L19" s="155">
        <v>604</v>
      </c>
      <c r="M19" s="130">
        <f t="shared" si="1"/>
        <v>772</v>
      </c>
      <c r="N19" s="166"/>
    </row>
    <row r="20" spans="1:14" s="141" customFormat="1" ht="39" customHeight="1" x14ac:dyDescent="0.25">
      <c r="A20" s="124">
        <v>13</v>
      </c>
      <c r="B20" s="123" t="s">
        <v>63</v>
      </c>
      <c r="C20" s="123" t="s">
        <v>242</v>
      </c>
      <c r="D20" s="224" t="s">
        <v>104</v>
      </c>
      <c r="E20" s="126" t="s">
        <v>65</v>
      </c>
      <c r="F20" s="123">
        <v>1867.0540000000001</v>
      </c>
      <c r="G20" s="207">
        <v>1</v>
      </c>
      <c r="H20" s="208">
        <v>10000</v>
      </c>
      <c r="I20" s="209">
        <v>3000</v>
      </c>
      <c r="J20" s="210">
        <v>700</v>
      </c>
      <c r="K20" s="211">
        <v>380</v>
      </c>
      <c r="L20" s="211">
        <v>1</v>
      </c>
      <c r="M20" s="130">
        <f t="shared" si="1"/>
        <v>381</v>
      </c>
      <c r="N20" s="212"/>
    </row>
    <row r="21" spans="1:14" s="141" customFormat="1" ht="39" customHeight="1" x14ac:dyDescent="0.25">
      <c r="A21" s="124">
        <v>14</v>
      </c>
      <c r="B21" s="14" t="s">
        <v>248</v>
      </c>
      <c r="C21" s="123" t="s">
        <v>242</v>
      </c>
      <c r="D21" s="249" t="s">
        <v>70</v>
      </c>
      <c r="E21" s="249" t="s">
        <v>69</v>
      </c>
      <c r="F21" s="123" t="s">
        <v>302</v>
      </c>
      <c r="G21" s="126">
        <v>21</v>
      </c>
      <c r="H21" s="130">
        <v>512</v>
      </c>
      <c r="I21" s="163">
        <v>337</v>
      </c>
      <c r="J21" s="130">
        <v>2121</v>
      </c>
      <c r="K21" s="155">
        <v>1720</v>
      </c>
      <c r="L21" s="155">
        <v>86</v>
      </c>
      <c r="M21" s="130">
        <f t="shared" si="1"/>
        <v>1806</v>
      </c>
      <c r="N21" s="166"/>
    </row>
    <row r="22" spans="1:14" s="141" customFormat="1" ht="51" customHeight="1" x14ac:dyDescent="0.25">
      <c r="A22" s="124">
        <v>15</v>
      </c>
      <c r="B22" s="123" t="s">
        <v>71</v>
      </c>
      <c r="C22" s="123" t="s">
        <v>242</v>
      </c>
      <c r="D22" s="224" t="s">
        <v>73</v>
      </c>
      <c r="E22" s="224" t="s">
        <v>47</v>
      </c>
      <c r="F22" s="123" t="s">
        <v>188</v>
      </c>
      <c r="G22" s="126">
        <v>1</v>
      </c>
      <c r="H22" s="155">
        <v>0</v>
      </c>
      <c r="I22" s="164">
        <v>43</v>
      </c>
      <c r="J22" s="155">
        <v>0</v>
      </c>
      <c r="K22" s="130">
        <v>9</v>
      </c>
      <c r="L22" s="130">
        <v>1</v>
      </c>
      <c r="M22" s="130">
        <f t="shared" si="1"/>
        <v>10</v>
      </c>
      <c r="N22" s="250"/>
    </row>
    <row r="23" spans="1:14" s="141" customFormat="1" ht="39" customHeight="1" x14ac:dyDescent="0.25">
      <c r="A23" s="124">
        <v>16</v>
      </c>
      <c r="B23" s="251" t="s">
        <v>74</v>
      </c>
      <c r="C23" s="251" t="s">
        <v>242</v>
      </c>
      <c r="D23" s="249" t="s">
        <v>76</v>
      </c>
      <c r="E23" s="249" t="s">
        <v>55</v>
      </c>
      <c r="F23" s="123">
        <v>10.53</v>
      </c>
      <c r="G23" s="126">
        <v>0</v>
      </c>
      <c r="H23" s="130">
        <v>1500</v>
      </c>
      <c r="I23" s="163">
        <v>17</v>
      </c>
      <c r="J23" s="130">
        <v>800</v>
      </c>
      <c r="K23" s="130">
        <v>23</v>
      </c>
      <c r="L23" s="130">
        <v>9</v>
      </c>
      <c r="M23" s="130">
        <f t="shared" si="1"/>
        <v>32</v>
      </c>
      <c r="N23" s="166"/>
    </row>
    <row r="24" spans="1:14" s="141" customFormat="1" ht="39" customHeight="1" x14ac:dyDescent="0.25">
      <c r="A24" s="124">
        <v>17</v>
      </c>
      <c r="B24" s="252" t="s">
        <v>152</v>
      </c>
      <c r="C24" s="252" t="s">
        <v>242</v>
      </c>
      <c r="D24" s="252" t="s">
        <v>153</v>
      </c>
      <c r="E24" s="249" t="s">
        <v>5</v>
      </c>
      <c r="F24" s="123">
        <v>2.0230000000000001</v>
      </c>
      <c r="G24" s="126">
        <v>1</v>
      </c>
      <c r="H24" s="130">
        <v>0</v>
      </c>
      <c r="I24" s="163">
        <v>22</v>
      </c>
      <c r="J24" s="130">
        <v>520</v>
      </c>
      <c r="K24" s="130">
        <v>399</v>
      </c>
      <c r="L24" s="130">
        <v>212</v>
      </c>
      <c r="M24" s="130">
        <f t="shared" si="1"/>
        <v>611</v>
      </c>
      <c r="N24" s="212" t="s">
        <v>257</v>
      </c>
    </row>
    <row r="25" spans="1:14" s="141" customFormat="1" ht="39" customHeight="1" x14ac:dyDescent="0.25">
      <c r="A25" s="124">
        <v>18</v>
      </c>
      <c r="B25" s="123" t="s">
        <v>269</v>
      </c>
      <c r="C25" s="123" t="s">
        <v>242</v>
      </c>
      <c r="D25" s="224" t="s">
        <v>15</v>
      </c>
      <c r="E25" s="224" t="s">
        <v>5</v>
      </c>
      <c r="F25" s="123">
        <v>10</v>
      </c>
      <c r="G25" s="128">
        <v>12</v>
      </c>
      <c r="H25" s="130">
        <v>6000</v>
      </c>
      <c r="I25" s="163">
        <v>71</v>
      </c>
      <c r="J25" s="130">
        <v>3000</v>
      </c>
      <c r="K25" s="205">
        <v>594</v>
      </c>
      <c r="L25" s="205">
        <v>185</v>
      </c>
      <c r="M25" s="130">
        <f t="shared" ref="M25:M32" si="2">SUM(K25:L25)</f>
        <v>779</v>
      </c>
      <c r="N25" s="166"/>
    </row>
    <row r="26" spans="1:14" s="141" customFormat="1" ht="39" customHeight="1" x14ac:dyDescent="0.25">
      <c r="A26" s="124">
        <v>19</v>
      </c>
      <c r="B26" s="123" t="s">
        <v>56</v>
      </c>
      <c r="C26" s="123" t="s">
        <v>242</v>
      </c>
      <c r="D26" s="224" t="s">
        <v>58</v>
      </c>
      <c r="E26" s="224" t="s">
        <v>39</v>
      </c>
      <c r="F26" s="123">
        <v>1032.27</v>
      </c>
      <c r="G26" s="126">
        <v>6</v>
      </c>
      <c r="H26" s="130">
        <v>1150</v>
      </c>
      <c r="I26" s="163">
        <v>912</v>
      </c>
      <c r="J26" s="130">
        <v>2920</v>
      </c>
      <c r="K26" s="130">
        <v>5624</v>
      </c>
      <c r="L26" s="130">
        <v>394</v>
      </c>
      <c r="M26" s="130">
        <f t="shared" si="2"/>
        <v>6018</v>
      </c>
      <c r="N26" s="166"/>
    </row>
    <row r="27" spans="1:14" s="141" customFormat="1" ht="39" customHeight="1" x14ac:dyDescent="0.25">
      <c r="A27" s="124">
        <v>20</v>
      </c>
      <c r="B27" s="213" t="s">
        <v>177</v>
      </c>
      <c r="C27" s="213" t="s">
        <v>242</v>
      </c>
      <c r="D27" s="224" t="s">
        <v>178</v>
      </c>
      <c r="E27" s="224" t="s">
        <v>39</v>
      </c>
      <c r="F27" s="123">
        <v>1949.02</v>
      </c>
      <c r="G27" s="126">
        <v>19</v>
      </c>
      <c r="H27" s="130">
        <v>6162</v>
      </c>
      <c r="I27" s="163">
        <v>4617</v>
      </c>
      <c r="J27" s="130">
        <v>5935</v>
      </c>
      <c r="K27" s="130">
        <v>4106</v>
      </c>
      <c r="L27" s="130">
        <v>136</v>
      </c>
      <c r="M27" s="130">
        <f t="shared" si="2"/>
        <v>4242</v>
      </c>
      <c r="N27" s="166"/>
    </row>
    <row r="28" spans="1:14" s="141" customFormat="1" ht="39" customHeight="1" x14ac:dyDescent="0.25">
      <c r="A28" s="124">
        <v>21</v>
      </c>
      <c r="B28" s="123" t="s">
        <v>59</v>
      </c>
      <c r="C28" s="123" t="s">
        <v>242</v>
      </c>
      <c r="D28" s="327" t="s">
        <v>176</v>
      </c>
      <c r="E28" s="224" t="s">
        <v>20</v>
      </c>
      <c r="F28" s="125">
        <v>100.37</v>
      </c>
      <c r="G28" s="224">
        <v>3</v>
      </c>
      <c r="H28" s="130">
        <v>900</v>
      </c>
      <c r="I28" s="163">
        <v>717</v>
      </c>
      <c r="J28" s="130">
        <v>300</v>
      </c>
      <c r="K28" s="155">
        <v>1041</v>
      </c>
      <c r="L28" s="155">
        <v>130</v>
      </c>
      <c r="M28" s="130">
        <f t="shared" si="2"/>
        <v>1171</v>
      </c>
      <c r="N28" s="166"/>
    </row>
    <row r="29" spans="1:14" s="141" customFormat="1" ht="39" customHeight="1" x14ac:dyDescent="0.25">
      <c r="A29" s="132">
        <v>22</v>
      </c>
      <c r="B29" s="11" t="s">
        <v>273</v>
      </c>
      <c r="C29" s="123" t="s">
        <v>242</v>
      </c>
      <c r="D29" s="320" t="s">
        <v>289</v>
      </c>
      <c r="E29" s="306" t="s">
        <v>5</v>
      </c>
      <c r="F29" s="123" t="s">
        <v>287</v>
      </c>
      <c r="G29" s="306">
        <v>4</v>
      </c>
      <c r="H29" s="130">
        <v>340</v>
      </c>
      <c r="I29" s="163">
        <v>20</v>
      </c>
      <c r="J29" s="130">
        <v>6400</v>
      </c>
      <c r="K29" s="155">
        <v>775</v>
      </c>
      <c r="L29" s="155">
        <v>872</v>
      </c>
      <c r="M29" s="130">
        <f t="shared" si="2"/>
        <v>1647</v>
      </c>
      <c r="N29" s="166"/>
    </row>
    <row r="30" spans="1:14" s="141" customFormat="1" ht="39" customHeight="1" x14ac:dyDescent="0.25">
      <c r="A30" s="132">
        <v>23</v>
      </c>
      <c r="B30" s="11" t="s">
        <v>272</v>
      </c>
      <c r="C30" s="123" t="s">
        <v>242</v>
      </c>
      <c r="D30" s="320" t="s">
        <v>290</v>
      </c>
      <c r="E30" s="306" t="s">
        <v>53</v>
      </c>
      <c r="F30" s="125" t="s">
        <v>285</v>
      </c>
      <c r="G30" s="306">
        <v>1</v>
      </c>
      <c r="H30" s="130">
        <v>50</v>
      </c>
      <c r="I30" s="163">
        <v>0</v>
      </c>
      <c r="J30" s="130">
        <v>200</v>
      </c>
      <c r="K30" s="155">
        <v>190</v>
      </c>
      <c r="L30" s="155">
        <v>1</v>
      </c>
      <c r="M30" s="130">
        <f t="shared" si="2"/>
        <v>191</v>
      </c>
      <c r="N30" s="166"/>
    </row>
    <row r="31" spans="1:14" s="141" customFormat="1" ht="39" customHeight="1" x14ac:dyDescent="0.25">
      <c r="A31" s="132">
        <v>24</v>
      </c>
      <c r="B31" s="11" t="s">
        <v>271</v>
      </c>
      <c r="C31" s="123" t="s">
        <v>242</v>
      </c>
      <c r="D31" s="320" t="s">
        <v>288</v>
      </c>
      <c r="E31" s="306" t="s">
        <v>20</v>
      </c>
      <c r="F31" s="125" t="s">
        <v>286</v>
      </c>
      <c r="G31" s="306">
        <v>1</v>
      </c>
      <c r="H31" s="130">
        <v>850</v>
      </c>
      <c r="I31" s="163">
        <v>840</v>
      </c>
      <c r="J31" s="130">
        <v>790</v>
      </c>
      <c r="K31" s="155">
        <v>771</v>
      </c>
      <c r="L31" s="155">
        <v>15</v>
      </c>
      <c r="M31" s="130">
        <f t="shared" si="2"/>
        <v>786</v>
      </c>
      <c r="N31" s="166"/>
    </row>
    <row r="32" spans="1:14" s="141" customFormat="1" ht="39" customHeight="1" x14ac:dyDescent="0.25">
      <c r="A32" s="132">
        <v>25</v>
      </c>
      <c r="B32" s="11" t="s">
        <v>293</v>
      </c>
      <c r="C32" s="123" t="s">
        <v>242</v>
      </c>
      <c r="D32" s="324" t="s">
        <v>295</v>
      </c>
      <c r="E32" s="324" t="s">
        <v>5</v>
      </c>
      <c r="F32" s="125">
        <v>10.43</v>
      </c>
      <c r="G32" s="324">
        <v>2</v>
      </c>
      <c r="H32" s="130">
        <v>0</v>
      </c>
      <c r="I32" s="163">
        <v>10</v>
      </c>
      <c r="J32" s="130">
        <v>5100</v>
      </c>
      <c r="K32" s="155">
        <v>1916</v>
      </c>
      <c r="L32" s="155">
        <v>1471</v>
      </c>
      <c r="M32" s="130">
        <f t="shared" si="2"/>
        <v>3387</v>
      </c>
      <c r="N32" s="166"/>
    </row>
    <row r="33" spans="1:14" s="141" customFormat="1" ht="18.75" customHeight="1" x14ac:dyDescent="0.25">
      <c r="A33" s="124"/>
      <c r="B33" s="123" t="s">
        <v>259</v>
      </c>
      <c r="C33" s="123"/>
      <c r="D33" s="224"/>
      <c r="E33" s="224"/>
      <c r="F33" s="125"/>
      <c r="G33" s="224"/>
      <c r="H33" s="130"/>
      <c r="I33" s="163"/>
      <c r="J33" s="130"/>
      <c r="K33" s="155"/>
      <c r="L33" s="155"/>
      <c r="M33" s="130"/>
      <c r="N33" s="166"/>
    </row>
    <row r="34" spans="1:14" s="289" customFormat="1" ht="39" customHeight="1" x14ac:dyDescent="0.25">
      <c r="A34" s="282">
        <v>26</v>
      </c>
      <c r="B34" s="283" t="s">
        <v>145</v>
      </c>
      <c r="C34" s="284" t="s">
        <v>244</v>
      </c>
      <c r="D34" s="283" t="s">
        <v>147</v>
      </c>
      <c r="E34" s="53" t="s">
        <v>187</v>
      </c>
      <c r="F34" s="53" t="s">
        <v>228</v>
      </c>
      <c r="G34" s="285">
        <v>3</v>
      </c>
      <c r="H34" s="57">
        <v>1690</v>
      </c>
      <c r="I34" s="286">
        <v>110</v>
      </c>
      <c r="J34" s="57">
        <v>1078</v>
      </c>
      <c r="K34" s="57">
        <v>3</v>
      </c>
      <c r="L34" s="57">
        <v>3</v>
      </c>
      <c r="M34" s="287">
        <f>SUM(K34:L34)</f>
        <v>6</v>
      </c>
      <c r="N34" s="288"/>
    </row>
    <row r="35" spans="1:14" s="149" customFormat="1" ht="24" customHeight="1" x14ac:dyDescent="0.25">
      <c r="A35" s="124"/>
      <c r="B35" s="120" t="s">
        <v>8</v>
      </c>
      <c r="C35" s="120"/>
      <c r="D35" s="131"/>
      <c r="E35" s="225"/>
      <c r="F35" s="120"/>
      <c r="G35" s="225">
        <f t="shared" ref="G35:M35" si="3">SUM(G8:G34)</f>
        <v>190</v>
      </c>
      <c r="H35" s="225">
        <f t="shared" si="3"/>
        <v>130117</v>
      </c>
      <c r="I35" s="165">
        <f t="shared" si="3"/>
        <v>23615</v>
      </c>
      <c r="J35" s="225">
        <f t="shared" si="3"/>
        <v>228532</v>
      </c>
      <c r="K35" s="225">
        <f t="shared" si="3"/>
        <v>47464</v>
      </c>
      <c r="L35" s="225">
        <f t="shared" si="3"/>
        <v>27487</v>
      </c>
      <c r="M35" s="225">
        <f t="shared" si="3"/>
        <v>74964</v>
      </c>
      <c r="N35" s="167"/>
    </row>
    <row r="36" spans="1:14" s="4" customFormat="1" x14ac:dyDescent="0.25">
      <c r="A36" s="105"/>
      <c r="B36" s="19"/>
      <c r="C36" s="19"/>
      <c r="D36" s="19"/>
      <c r="E36" s="19"/>
      <c r="F36" s="19"/>
      <c r="G36" s="19"/>
      <c r="H36" s="19"/>
      <c r="I36" s="19"/>
      <c r="J36" s="168"/>
      <c r="K36" s="168"/>
      <c r="L36" s="168"/>
      <c r="M36" s="168"/>
    </row>
    <row r="37" spans="1:14" s="4" customFormat="1" x14ac:dyDescent="0.25">
      <c r="A37" s="105"/>
      <c r="B37" s="19"/>
      <c r="C37" s="19"/>
      <c r="D37" s="19"/>
      <c r="E37" s="19"/>
      <c r="F37" s="19"/>
      <c r="G37" s="19"/>
      <c r="H37" s="19"/>
      <c r="I37" s="19"/>
      <c r="J37" s="168"/>
      <c r="K37" s="168"/>
      <c r="L37" s="168"/>
      <c r="M37" s="168"/>
    </row>
    <row r="38" spans="1:14" s="4" customFormat="1" x14ac:dyDescent="0.25">
      <c r="A38" s="105"/>
      <c r="B38" s="19"/>
      <c r="C38" s="19"/>
      <c r="D38" s="19"/>
      <c r="E38" s="19"/>
      <c r="F38" s="19"/>
      <c r="G38" s="19"/>
      <c r="H38" s="19"/>
      <c r="I38" s="19"/>
      <c r="J38" s="168"/>
      <c r="K38" s="168"/>
      <c r="L38" s="168"/>
      <c r="M38" s="168"/>
    </row>
    <row r="39" spans="1:14" s="4" customFormat="1" x14ac:dyDescent="0.25">
      <c r="A39" s="105"/>
      <c r="B39" s="19"/>
      <c r="C39" s="19"/>
      <c r="D39" s="19"/>
      <c r="E39" s="19"/>
      <c r="F39" s="19"/>
      <c r="G39" s="19"/>
      <c r="H39" s="19"/>
      <c r="I39" s="19"/>
      <c r="J39" s="168"/>
      <c r="K39" s="168"/>
      <c r="L39" s="168"/>
      <c r="M39" s="168"/>
    </row>
    <row r="40" spans="1:14" s="4" customFormat="1" x14ac:dyDescent="0.25">
      <c r="A40" s="105"/>
      <c r="B40" s="19"/>
      <c r="C40" s="19"/>
      <c r="D40" s="19"/>
      <c r="E40" s="19"/>
      <c r="F40" s="19"/>
      <c r="G40" s="19"/>
      <c r="H40" s="19"/>
      <c r="I40" s="19"/>
      <c r="J40" s="168"/>
      <c r="K40" s="168"/>
      <c r="L40" s="168"/>
      <c r="M40" s="168"/>
    </row>
  </sheetData>
  <autoFilter ref="E1:E40"/>
  <mergeCells count="6">
    <mergeCell ref="A1:M1"/>
    <mergeCell ref="K5:M5"/>
    <mergeCell ref="A2:M2"/>
    <mergeCell ref="H4:I4"/>
    <mergeCell ref="J4:M4"/>
    <mergeCell ref="E3:H3"/>
  </mergeCells>
  <phoneticPr fontId="9" type="noConversion"/>
  <pageMargins left="0.27559055118110237" right="0.19685039370078741" top="0.31496062992125984" bottom="0.27559055118110237" header="0.31496062992125984" footer="0.31496062992125984"/>
  <pageSetup paperSize="9" scale="73" orientation="landscape" verticalDpi="200" r:id="rId1"/>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zoomScaleSheetLayoutView="100" workbookViewId="0">
      <pane xSplit="7" ySplit="8" topLeftCell="H34" activePane="bottomRight" state="frozen"/>
      <selection pane="topRight" activeCell="H1" sqref="H1"/>
      <selection pane="bottomLeft" activeCell="A9" sqref="A9"/>
      <selection pane="bottomRight" sqref="A1:P37"/>
    </sheetView>
  </sheetViews>
  <sheetFormatPr defaultRowHeight="15" x14ac:dyDescent="0.25"/>
  <cols>
    <col min="1" max="1" width="6.42578125" style="168" customWidth="1"/>
    <col min="2" max="2" width="20.5703125" style="19" customWidth="1"/>
    <col min="3" max="3" width="7.42578125" style="19" customWidth="1"/>
    <col min="4" max="4" width="10.28515625" style="19" customWidth="1"/>
    <col min="5" max="5" width="9.85546875" style="19" customWidth="1"/>
    <col min="6" max="6" width="9.7109375" style="19" customWidth="1"/>
    <col min="7" max="7" width="10.42578125" style="19" customWidth="1"/>
    <col min="8" max="8" width="7.140625" style="19" customWidth="1"/>
    <col min="9" max="9" width="5.85546875" style="19" customWidth="1"/>
    <col min="10" max="10" width="6.28515625" style="19" customWidth="1"/>
    <col min="11" max="11" width="5.5703125" style="19" customWidth="1"/>
    <col min="12" max="12" width="5.85546875" style="19" customWidth="1"/>
    <col min="13" max="13" width="8.85546875" style="19" customWidth="1"/>
    <col min="14" max="14" width="8.28515625" style="19" customWidth="1"/>
    <col min="15" max="15" width="8.42578125" style="19" customWidth="1"/>
    <col min="16" max="16" width="12.7109375" style="19" customWidth="1"/>
    <col min="17" max="17" width="17.140625" style="4" hidden="1" customWidth="1"/>
    <col min="18" max="18" width="0" style="4" hidden="1" customWidth="1"/>
    <col min="19" max="16384" width="9.140625" style="108"/>
  </cols>
  <sheetData>
    <row r="1" spans="1:17" x14ac:dyDescent="0.25">
      <c r="A1" s="340" t="s">
        <v>291</v>
      </c>
      <c r="B1" s="341"/>
      <c r="C1" s="341"/>
      <c r="D1" s="341"/>
      <c r="E1" s="341"/>
      <c r="F1" s="341"/>
      <c r="G1" s="341"/>
      <c r="H1" s="341"/>
      <c r="I1" s="341"/>
      <c r="J1" s="341"/>
      <c r="K1" s="341"/>
      <c r="L1" s="341"/>
      <c r="M1" s="341"/>
      <c r="N1" s="341"/>
      <c r="O1" s="341"/>
      <c r="P1" s="342"/>
    </row>
    <row r="2" spans="1:17" x14ac:dyDescent="0.25">
      <c r="A2" s="339" t="s">
        <v>105</v>
      </c>
      <c r="B2" s="339"/>
      <c r="C2" s="339"/>
      <c r="D2" s="339"/>
      <c r="E2" s="339"/>
      <c r="F2" s="339"/>
      <c r="G2" s="339"/>
      <c r="H2" s="339"/>
      <c r="I2" s="339"/>
      <c r="J2" s="339"/>
      <c r="K2" s="339"/>
      <c r="L2" s="339"/>
      <c r="M2" s="339"/>
      <c r="N2" s="339"/>
      <c r="O2" s="339"/>
      <c r="P2" s="339"/>
    </row>
    <row r="3" spans="1:17" x14ac:dyDescent="0.25">
      <c r="A3" s="334" t="s">
        <v>308</v>
      </c>
      <c r="B3" s="334"/>
      <c r="C3" s="334"/>
      <c r="D3" s="334"/>
      <c r="E3" s="334"/>
      <c r="F3" s="334"/>
      <c r="G3" s="334"/>
      <c r="H3" s="334"/>
      <c r="I3" s="334"/>
      <c r="J3" s="334"/>
      <c r="K3" s="334"/>
      <c r="L3" s="334"/>
      <c r="M3" s="334"/>
      <c r="N3" s="334"/>
      <c r="O3" s="334"/>
      <c r="P3" s="334"/>
    </row>
    <row r="4" spans="1:17" x14ac:dyDescent="0.25">
      <c r="A4" s="193"/>
      <c r="B4" s="132"/>
      <c r="C4" s="132"/>
      <c r="D4" s="132"/>
      <c r="E4" s="132"/>
      <c r="F4" s="348" t="s">
        <v>301</v>
      </c>
      <c r="G4" s="349"/>
      <c r="H4" s="349"/>
      <c r="I4" s="349"/>
      <c r="J4" s="350"/>
      <c r="K4" s="132"/>
      <c r="L4" s="132"/>
      <c r="M4" s="132"/>
      <c r="N4" s="132"/>
      <c r="O4" s="132"/>
      <c r="P4" s="132"/>
    </row>
    <row r="5" spans="1:17" x14ac:dyDescent="0.25">
      <c r="A5" s="132"/>
      <c r="B5" s="118"/>
      <c r="C5" s="118"/>
      <c r="D5" s="115"/>
      <c r="E5" s="132"/>
      <c r="F5" s="132"/>
      <c r="G5" s="196"/>
      <c r="H5" s="196"/>
      <c r="I5" s="196"/>
      <c r="J5" s="196"/>
      <c r="K5" s="196"/>
      <c r="L5" s="196"/>
      <c r="M5" s="115"/>
      <c r="N5" s="197" t="s">
        <v>106</v>
      </c>
      <c r="O5" s="115"/>
      <c r="P5" s="197"/>
    </row>
    <row r="6" spans="1:17" ht="68.25" customHeight="1" x14ac:dyDescent="0.25">
      <c r="A6" s="198" t="s">
        <v>78</v>
      </c>
      <c r="B6" s="111" t="s">
        <v>79</v>
      </c>
      <c r="C6" s="111" t="s">
        <v>241</v>
      </c>
      <c r="D6" s="198" t="s">
        <v>107</v>
      </c>
      <c r="E6" s="191" t="s">
        <v>108</v>
      </c>
      <c r="F6" s="191" t="s">
        <v>82</v>
      </c>
      <c r="G6" s="346" t="s">
        <v>109</v>
      </c>
      <c r="H6" s="347"/>
      <c r="I6" s="331" t="s">
        <v>110</v>
      </c>
      <c r="J6" s="331"/>
      <c r="K6" s="331"/>
      <c r="L6" s="344" t="s">
        <v>111</v>
      </c>
      <c r="M6" s="344"/>
      <c r="N6" s="344" t="s">
        <v>112</v>
      </c>
      <c r="O6" s="345" t="s">
        <v>112</v>
      </c>
      <c r="P6" s="198" t="s">
        <v>251</v>
      </c>
    </row>
    <row r="7" spans="1:17" ht="36" x14ac:dyDescent="0.25">
      <c r="A7" s="198"/>
      <c r="B7" s="111"/>
      <c r="C7" s="111"/>
      <c r="D7" s="191"/>
      <c r="E7" s="191"/>
      <c r="F7" s="191"/>
      <c r="G7" s="198" t="s">
        <v>113</v>
      </c>
      <c r="H7" s="198" t="s">
        <v>114</v>
      </c>
      <c r="I7" s="331" t="s">
        <v>113</v>
      </c>
      <c r="J7" s="331"/>
      <c r="K7" s="198" t="s">
        <v>115</v>
      </c>
      <c r="L7" s="198" t="s">
        <v>116</v>
      </c>
      <c r="M7" s="198" t="s">
        <v>117</v>
      </c>
      <c r="N7" s="198" t="s">
        <v>116</v>
      </c>
      <c r="O7" s="198" t="s">
        <v>117</v>
      </c>
      <c r="P7" s="198"/>
    </row>
    <row r="8" spans="1:17" x14ac:dyDescent="0.25">
      <c r="A8" s="191"/>
      <c r="B8" s="111"/>
      <c r="C8" s="111"/>
      <c r="D8" s="134" t="s">
        <v>91</v>
      </c>
      <c r="E8" s="191"/>
      <c r="F8" s="191"/>
      <c r="G8" s="193"/>
      <c r="H8" s="193"/>
      <c r="I8" s="193" t="s">
        <v>118</v>
      </c>
      <c r="J8" s="193" t="s">
        <v>119</v>
      </c>
      <c r="K8" s="193"/>
      <c r="L8" s="193"/>
      <c r="M8" s="193"/>
      <c r="N8" s="193"/>
      <c r="O8" s="193"/>
      <c r="P8" s="196"/>
    </row>
    <row r="9" spans="1:17" ht="24" x14ac:dyDescent="0.25">
      <c r="A9" s="134" t="s">
        <v>89</v>
      </c>
      <c r="B9" s="135" t="s">
        <v>90</v>
      </c>
      <c r="C9" s="135"/>
      <c r="D9" s="115"/>
      <c r="E9" s="134" t="s">
        <v>120</v>
      </c>
      <c r="F9" s="134" t="s">
        <v>92</v>
      </c>
      <c r="G9" s="134" t="s">
        <v>93</v>
      </c>
      <c r="H9" s="134" t="s">
        <v>94</v>
      </c>
      <c r="I9" s="134" t="s">
        <v>95</v>
      </c>
      <c r="J9" s="134" t="s">
        <v>96</v>
      </c>
      <c r="K9" s="134" t="s">
        <v>97</v>
      </c>
      <c r="L9" s="134" t="s">
        <v>98</v>
      </c>
      <c r="M9" s="134" t="s">
        <v>99</v>
      </c>
      <c r="N9" s="134" t="s">
        <v>100</v>
      </c>
      <c r="O9" s="134" t="s">
        <v>101</v>
      </c>
      <c r="P9" s="134" t="s">
        <v>121</v>
      </c>
    </row>
    <row r="10" spans="1:17" s="108" customFormat="1" ht="39" customHeight="1" x14ac:dyDescent="0.25">
      <c r="A10" s="253">
        <v>1</v>
      </c>
      <c r="B10" s="254" t="s">
        <v>18</v>
      </c>
      <c r="C10" s="254" t="s">
        <v>242</v>
      </c>
      <c r="D10" s="255" t="s">
        <v>21</v>
      </c>
      <c r="E10" s="255" t="s">
        <v>20</v>
      </c>
      <c r="F10" s="258">
        <v>141.85300000000001</v>
      </c>
      <c r="G10" s="258">
        <v>0</v>
      </c>
      <c r="H10" s="258">
        <v>0</v>
      </c>
      <c r="I10" s="258">
        <v>0</v>
      </c>
      <c r="J10" s="258">
        <v>132.76</v>
      </c>
      <c r="K10" s="258">
        <v>2722.14</v>
      </c>
      <c r="L10" s="258">
        <v>0</v>
      </c>
      <c r="M10" s="258">
        <v>0</v>
      </c>
      <c r="N10" s="258">
        <v>0</v>
      </c>
      <c r="O10" s="258">
        <v>0</v>
      </c>
      <c r="P10" s="258">
        <f t="shared" ref="P10:P34" si="0">I10+J10+K10+N10+O10</f>
        <v>2854.8999999999996</v>
      </c>
    </row>
    <row r="11" spans="1:17" s="108" customFormat="1" ht="54.75" customHeight="1" x14ac:dyDescent="0.25">
      <c r="A11" s="255">
        <v>2</v>
      </c>
      <c r="B11" s="254" t="s">
        <v>22</v>
      </c>
      <c r="C11" s="254" t="s">
        <v>242</v>
      </c>
      <c r="D11" s="255" t="s">
        <v>25</v>
      </c>
      <c r="E11" s="255" t="s">
        <v>24</v>
      </c>
      <c r="F11" s="255">
        <v>126.9</v>
      </c>
      <c r="G11" s="258">
        <v>0</v>
      </c>
      <c r="H11" s="258">
        <v>0</v>
      </c>
      <c r="I11" s="258">
        <v>0</v>
      </c>
      <c r="J11" s="258">
        <v>0</v>
      </c>
      <c r="K11" s="258">
        <v>0</v>
      </c>
      <c r="L11" s="258"/>
      <c r="M11" s="258">
        <v>0</v>
      </c>
      <c r="N11" s="258">
        <v>83.38</v>
      </c>
      <c r="O11" s="258">
        <v>698.15</v>
      </c>
      <c r="P11" s="258">
        <f>SUM(N11:O11)</f>
        <v>781.53</v>
      </c>
      <c r="Q11" s="290" t="s">
        <v>261</v>
      </c>
    </row>
    <row r="12" spans="1:17" s="108" customFormat="1" ht="39" customHeight="1" x14ac:dyDescent="0.25">
      <c r="A12" s="253">
        <v>3</v>
      </c>
      <c r="B12" s="254" t="s">
        <v>26</v>
      </c>
      <c r="C12" s="254" t="s">
        <v>242</v>
      </c>
      <c r="D12" s="255" t="s">
        <v>29</v>
      </c>
      <c r="E12" s="255" t="s">
        <v>28</v>
      </c>
      <c r="F12" s="255">
        <v>109.81</v>
      </c>
      <c r="G12" s="257">
        <v>200</v>
      </c>
      <c r="H12" s="257">
        <v>0</v>
      </c>
      <c r="I12" s="257">
        <v>1.85</v>
      </c>
      <c r="J12" s="257">
        <v>21.05</v>
      </c>
      <c r="K12" s="257">
        <v>0</v>
      </c>
      <c r="L12" s="257">
        <v>0</v>
      </c>
      <c r="M12" s="257">
        <v>1440</v>
      </c>
      <c r="N12" s="257">
        <v>0</v>
      </c>
      <c r="O12" s="257">
        <v>0</v>
      </c>
      <c r="P12" s="258">
        <f>I12+J12+K12+N12+O12</f>
        <v>22.900000000000002</v>
      </c>
    </row>
    <row r="13" spans="1:17" s="108" customFormat="1" ht="39" customHeight="1" x14ac:dyDescent="0.25">
      <c r="A13" s="255">
        <v>4</v>
      </c>
      <c r="B13" s="254" t="s">
        <v>31</v>
      </c>
      <c r="C13" s="254" t="s">
        <v>242</v>
      </c>
      <c r="D13" s="255" t="s">
        <v>33</v>
      </c>
      <c r="E13" s="255" t="s">
        <v>20</v>
      </c>
      <c r="F13" s="255">
        <v>100.28</v>
      </c>
      <c r="G13" s="258">
        <v>75</v>
      </c>
      <c r="H13" s="258">
        <v>700</v>
      </c>
      <c r="I13" s="258">
        <v>41.87</v>
      </c>
      <c r="J13" s="258">
        <v>133.78</v>
      </c>
      <c r="K13" s="258">
        <v>1221.6500000000001</v>
      </c>
      <c r="L13" s="258">
        <v>0</v>
      </c>
      <c r="M13" s="258">
        <v>0</v>
      </c>
      <c r="N13" s="258">
        <v>0</v>
      </c>
      <c r="O13" s="258">
        <v>0</v>
      </c>
      <c r="P13" s="258">
        <f t="shared" si="0"/>
        <v>1397.3000000000002</v>
      </c>
    </row>
    <row r="14" spans="1:17" s="108" customFormat="1" ht="39" customHeight="1" x14ac:dyDescent="0.25">
      <c r="A14" s="253">
        <v>5</v>
      </c>
      <c r="B14" s="254" t="s">
        <v>35</v>
      </c>
      <c r="C14" s="254" t="s">
        <v>242</v>
      </c>
      <c r="D14" s="255" t="s">
        <v>16</v>
      </c>
      <c r="E14" s="255" t="s">
        <v>50</v>
      </c>
      <c r="F14" s="255" t="s">
        <v>305</v>
      </c>
      <c r="G14" s="258">
        <v>154.19999999999999</v>
      </c>
      <c r="H14" s="291">
        <v>197.2</v>
      </c>
      <c r="I14" s="268">
        <v>0</v>
      </c>
      <c r="J14" s="291">
        <v>155.52000000000001</v>
      </c>
      <c r="K14" s="258">
        <v>654.78</v>
      </c>
      <c r="L14" s="291">
        <v>96.9</v>
      </c>
      <c r="M14" s="291">
        <v>302.89999999999998</v>
      </c>
      <c r="N14" s="291">
        <v>234.88</v>
      </c>
      <c r="O14" s="291">
        <v>495.46</v>
      </c>
      <c r="P14" s="258">
        <f t="shared" si="0"/>
        <v>1540.6399999999999</v>
      </c>
    </row>
    <row r="15" spans="1:17" s="259" customFormat="1" ht="39" customHeight="1" x14ac:dyDescent="0.25">
      <c r="A15" s="255">
        <v>6</v>
      </c>
      <c r="B15" s="254" t="s">
        <v>184</v>
      </c>
      <c r="C15" s="254" t="s">
        <v>242</v>
      </c>
      <c r="D15" s="255" t="s">
        <v>38</v>
      </c>
      <c r="E15" s="255" t="s">
        <v>5</v>
      </c>
      <c r="F15" s="255">
        <v>19.02</v>
      </c>
      <c r="G15" s="254">
        <v>0</v>
      </c>
      <c r="H15" s="258">
        <v>150.08000000000001</v>
      </c>
      <c r="I15" s="258">
        <v>1.204</v>
      </c>
      <c r="J15" s="258">
        <v>6.1189999999999998</v>
      </c>
      <c r="K15" s="258">
        <v>188.26400000000001</v>
      </c>
      <c r="L15" s="258">
        <v>0</v>
      </c>
      <c r="M15" s="258">
        <v>0</v>
      </c>
      <c r="N15" s="258">
        <v>0</v>
      </c>
      <c r="O15" s="258">
        <v>25.637</v>
      </c>
      <c r="P15" s="258">
        <f t="shared" si="0"/>
        <v>221.22400000000002</v>
      </c>
    </row>
    <row r="16" spans="1:17" s="259" customFormat="1" ht="50.25" customHeight="1" x14ac:dyDescent="0.25">
      <c r="A16" s="253">
        <v>7</v>
      </c>
      <c r="B16" s="254" t="s">
        <v>40</v>
      </c>
      <c r="C16" s="254" t="s">
        <v>242</v>
      </c>
      <c r="D16" s="255" t="s">
        <v>103</v>
      </c>
      <c r="E16" s="255" t="s">
        <v>39</v>
      </c>
      <c r="F16" s="256" t="s">
        <v>254</v>
      </c>
      <c r="G16" s="257">
        <v>1178.5999999999999</v>
      </c>
      <c r="H16" s="257">
        <v>1.75</v>
      </c>
      <c r="I16" s="257">
        <v>1178.5999999999999</v>
      </c>
      <c r="J16" s="257">
        <v>0</v>
      </c>
      <c r="K16" s="257">
        <v>0</v>
      </c>
      <c r="L16" s="257">
        <v>0</v>
      </c>
      <c r="M16" s="257">
        <v>0</v>
      </c>
      <c r="N16" s="257">
        <v>0</v>
      </c>
      <c r="O16" s="257">
        <v>0</v>
      </c>
      <c r="P16" s="258">
        <f t="shared" si="0"/>
        <v>1178.5999999999999</v>
      </c>
    </row>
    <row r="17" spans="1:18" ht="39" customHeight="1" x14ac:dyDescent="0.25">
      <c r="A17" s="255">
        <v>8</v>
      </c>
      <c r="B17" s="254" t="s">
        <v>42</v>
      </c>
      <c r="C17" s="254" t="s">
        <v>242</v>
      </c>
      <c r="D17" s="260" t="s">
        <v>44</v>
      </c>
      <c r="E17" s="255" t="s">
        <v>20</v>
      </c>
      <c r="F17" s="255">
        <v>247.39</v>
      </c>
      <c r="G17" s="258">
        <v>0</v>
      </c>
      <c r="H17" s="258">
        <v>2617.9</v>
      </c>
      <c r="I17" s="258">
        <v>0</v>
      </c>
      <c r="J17" s="258">
        <v>0</v>
      </c>
      <c r="K17" s="258">
        <v>4620.88</v>
      </c>
      <c r="L17" s="258">
        <v>0</v>
      </c>
      <c r="M17" s="258">
        <v>193.45</v>
      </c>
      <c r="N17" s="258">
        <v>0</v>
      </c>
      <c r="O17" s="258">
        <v>506.73</v>
      </c>
      <c r="P17" s="258">
        <f t="shared" si="0"/>
        <v>5127.6100000000006</v>
      </c>
      <c r="Q17" s="108"/>
      <c r="R17" s="108"/>
    </row>
    <row r="18" spans="1:18" ht="39" customHeight="1" x14ac:dyDescent="0.25">
      <c r="A18" s="253">
        <v>9</v>
      </c>
      <c r="B18" s="261" t="s">
        <v>45</v>
      </c>
      <c r="C18" s="254" t="s">
        <v>242</v>
      </c>
      <c r="D18" s="255" t="s">
        <v>17</v>
      </c>
      <c r="E18" s="255" t="s">
        <v>39</v>
      </c>
      <c r="F18" s="255">
        <v>1537</v>
      </c>
      <c r="G18" s="262">
        <v>1129.5</v>
      </c>
      <c r="H18" s="263">
        <v>1073.69</v>
      </c>
      <c r="I18" s="263">
        <v>84.7</v>
      </c>
      <c r="J18" s="262">
        <v>222.48</v>
      </c>
      <c r="K18" s="262">
        <v>900.75</v>
      </c>
      <c r="L18" s="262">
        <v>0</v>
      </c>
      <c r="M18" s="262">
        <v>548.53</v>
      </c>
      <c r="N18" s="262">
        <v>0</v>
      </c>
      <c r="O18" s="262">
        <v>662.87</v>
      </c>
      <c r="P18" s="258">
        <f t="shared" si="0"/>
        <v>1870.8000000000002</v>
      </c>
      <c r="Q18" s="108"/>
      <c r="R18" s="108"/>
    </row>
    <row r="19" spans="1:18" ht="39" customHeight="1" x14ac:dyDescent="0.25">
      <c r="A19" s="255">
        <v>10</v>
      </c>
      <c r="B19" s="254" t="s">
        <v>48</v>
      </c>
      <c r="C19" s="254" t="s">
        <v>242</v>
      </c>
      <c r="D19" s="255" t="s">
        <v>51</v>
      </c>
      <c r="E19" s="255" t="s">
        <v>50</v>
      </c>
      <c r="F19" s="255">
        <v>229.29</v>
      </c>
      <c r="G19" s="264">
        <v>132.34</v>
      </c>
      <c r="H19" s="264">
        <v>501.6</v>
      </c>
      <c r="I19" s="264">
        <v>0</v>
      </c>
      <c r="J19" s="264">
        <v>28.16</v>
      </c>
      <c r="K19" s="258">
        <v>0</v>
      </c>
      <c r="L19" s="258">
        <v>33.97</v>
      </c>
      <c r="M19" s="258">
        <v>31.19</v>
      </c>
      <c r="N19" s="258">
        <v>23.92</v>
      </c>
      <c r="O19" s="258">
        <v>25.46</v>
      </c>
      <c r="P19" s="258">
        <f t="shared" si="0"/>
        <v>77.539999999999992</v>
      </c>
      <c r="Q19" s="108"/>
      <c r="R19" s="108"/>
    </row>
    <row r="20" spans="1:18" s="259" customFormat="1" ht="39" customHeight="1" x14ac:dyDescent="0.25">
      <c r="A20" s="253">
        <v>11</v>
      </c>
      <c r="B20" s="254" t="s">
        <v>52</v>
      </c>
      <c r="C20" s="254" t="s">
        <v>242</v>
      </c>
      <c r="D20" s="255" t="s">
        <v>54</v>
      </c>
      <c r="E20" s="255" t="s">
        <v>53</v>
      </c>
      <c r="F20" s="255">
        <v>101.12</v>
      </c>
      <c r="G20" s="254">
        <v>0</v>
      </c>
      <c r="H20" s="254">
        <v>0</v>
      </c>
      <c r="I20" s="254">
        <v>19.399999999999999</v>
      </c>
      <c r="J20" s="254">
        <v>151.24</v>
      </c>
      <c r="K20" s="254">
        <v>461.31</v>
      </c>
      <c r="L20" s="254">
        <v>0</v>
      </c>
      <c r="M20" s="254">
        <v>0</v>
      </c>
      <c r="N20" s="254">
        <v>0</v>
      </c>
      <c r="O20" s="254">
        <v>0</v>
      </c>
      <c r="P20" s="258">
        <f t="shared" si="0"/>
        <v>631.95000000000005</v>
      </c>
    </row>
    <row r="21" spans="1:18" ht="39" customHeight="1" x14ac:dyDescent="0.25">
      <c r="A21" s="255">
        <v>12</v>
      </c>
      <c r="B21" s="254" t="s">
        <v>60</v>
      </c>
      <c r="C21" s="254" t="s">
        <v>242</v>
      </c>
      <c r="D21" s="255" t="s">
        <v>62</v>
      </c>
      <c r="E21" s="255" t="s">
        <v>61</v>
      </c>
      <c r="F21" s="255">
        <v>101.37</v>
      </c>
      <c r="G21" s="254">
        <v>0</v>
      </c>
      <c r="H21" s="254">
        <v>0</v>
      </c>
      <c r="I21" s="258">
        <v>12.56</v>
      </c>
      <c r="J21" s="265">
        <v>1.75</v>
      </c>
      <c r="K21" s="254">
        <v>48.91</v>
      </c>
      <c r="L21" s="254">
        <v>0</v>
      </c>
      <c r="M21" s="254">
        <v>0</v>
      </c>
      <c r="N21" s="254">
        <v>0</v>
      </c>
      <c r="O21" s="254">
        <v>0</v>
      </c>
      <c r="P21" s="258">
        <f>I21+J21+K21+N21+O21</f>
        <v>63.22</v>
      </c>
      <c r="Q21" s="108"/>
      <c r="R21" s="108"/>
    </row>
    <row r="22" spans="1:18" ht="39" customHeight="1" x14ac:dyDescent="0.25">
      <c r="A22" s="253">
        <v>13</v>
      </c>
      <c r="B22" s="254" t="s">
        <v>63</v>
      </c>
      <c r="C22" s="254" t="s">
        <v>242</v>
      </c>
      <c r="D22" s="258" t="s">
        <v>122</v>
      </c>
      <c r="E22" s="255" t="s">
        <v>65</v>
      </c>
      <c r="F22" s="255" t="s">
        <v>148</v>
      </c>
      <c r="G22" s="254">
        <v>600</v>
      </c>
      <c r="H22" s="254">
        <v>4764.32</v>
      </c>
      <c r="I22" s="254">
        <v>51.03</v>
      </c>
      <c r="J22" s="254">
        <v>78.09</v>
      </c>
      <c r="K22" s="267">
        <v>4745.7</v>
      </c>
      <c r="L22" s="254">
        <v>200</v>
      </c>
      <c r="M22" s="254">
        <v>1145.5</v>
      </c>
      <c r="N22" s="254">
        <v>100</v>
      </c>
      <c r="O22" s="268">
        <v>1091.4100000000001</v>
      </c>
      <c r="P22" s="258">
        <f t="shared" si="0"/>
        <v>6066.23</v>
      </c>
      <c r="Q22" s="108"/>
      <c r="R22" s="108"/>
    </row>
    <row r="23" spans="1:18" ht="39" customHeight="1" x14ac:dyDescent="0.25">
      <c r="A23" s="255">
        <v>14</v>
      </c>
      <c r="B23" s="269" t="s">
        <v>248</v>
      </c>
      <c r="C23" s="254" t="s">
        <v>242</v>
      </c>
      <c r="D23" s="270" t="s">
        <v>70</v>
      </c>
      <c r="E23" s="271" t="s">
        <v>69</v>
      </c>
      <c r="F23" s="255" t="s">
        <v>299</v>
      </c>
      <c r="G23" s="258">
        <v>2323.08</v>
      </c>
      <c r="H23" s="258">
        <v>672.54</v>
      </c>
      <c r="I23" s="258">
        <v>0</v>
      </c>
      <c r="J23" s="258">
        <v>0</v>
      </c>
      <c r="K23" s="258">
        <v>667.1</v>
      </c>
      <c r="L23" s="258">
        <v>0</v>
      </c>
      <c r="M23" s="258">
        <v>21.24</v>
      </c>
      <c r="N23" s="258">
        <v>0</v>
      </c>
      <c r="O23" s="258">
        <v>21.24</v>
      </c>
      <c r="P23" s="258">
        <f t="shared" si="0"/>
        <v>688.34</v>
      </c>
      <c r="Q23" s="108"/>
      <c r="R23" s="108"/>
    </row>
    <row r="24" spans="1:18" ht="39" customHeight="1" x14ac:dyDescent="0.25">
      <c r="A24" s="253">
        <v>15</v>
      </c>
      <c r="B24" s="254" t="s">
        <v>71</v>
      </c>
      <c r="C24" s="254" t="s">
        <v>242</v>
      </c>
      <c r="D24" s="254" t="s">
        <v>73</v>
      </c>
      <c r="E24" s="271" t="s">
        <v>39</v>
      </c>
      <c r="F24" s="255" t="s">
        <v>188</v>
      </c>
      <c r="G24" s="258">
        <v>430</v>
      </c>
      <c r="H24" s="258">
        <v>0</v>
      </c>
      <c r="I24" s="258">
        <v>30.33</v>
      </c>
      <c r="J24" s="258">
        <v>186.33</v>
      </c>
      <c r="K24" s="258">
        <v>0</v>
      </c>
      <c r="L24" s="258">
        <v>0</v>
      </c>
      <c r="M24" s="258">
        <v>0</v>
      </c>
      <c r="N24" s="258">
        <v>0</v>
      </c>
      <c r="O24" s="258">
        <v>0</v>
      </c>
      <c r="P24" s="258">
        <f t="shared" si="0"/>
        <v>216.66000000000003</v>
      </c>
      <c r="Q24" s="108"/>
      <c r="R24" s="108"/>
    </row>
    <row r="25" spans="1:18" s="259" customFormat="1" ht="39" customHeight="1" x14ac:dyDescent="0.25">
      <c r="A25" s="255">
        <v>16</v>
      </c>
      <c r="B25" s="254" t="s">
        <v>74</v>
      </c>
      <c r="C25" s="254" t="s">
        <v>242</v>
      </c>
      <c r="D25" s="258" t="s">
        <v>76</v>
      </c>
      <c r="E25" s="266" t="s">
        <v>55</v>
      </c>
      <c r="F25" s="266" t="s">
        <v>303</v>
      </c>
      <c r="G25" s="258">
        <v>132</v>
      </c>
      <c r="H25" s="258">
        <v>29.38</v>
      </c>
      <c r="I25" s="258">
        <v>0.87</v>
      </c>
      <c r="J25" s="254">
        <v>70.41</v>
      </c>
      <c r="K25" s="258">
        <v>2.7</v>
      </c>
      <c r="L25" s="258">
        <v>0</v>
      </c>
      <c r="M25" s="258">
        <v>0</v>
      </c>
      <c r="N25" s="258">
        <v>0</v>
      </c>
      <c r="O25" s="258">
        <v>0</v>
      </c>
      <c r="P25" s="258">
        <f t="shared" si="0"/>
        <v>73.98</v>
      </c>
    </row>
    <row r="26" spans="1:18" ht="39" customHeight="1" x14ac:dyDescent="0.25">
      <c r="A26" s="253">
        <v>17</v>
      </c>
      <c r="B26" s="269" t="s">
        <v>154</v>
      </c>
      <c r="C26" s="254" t="s">
        <v>242</v>
      </c>
      <c r="D26" s="269" t="s">
        <v>153</v>
      </c>
      <c r="E26" s="271" t="s">
        <v>5</v>
      </c>
      <c r="F26" s="258">
        <v>2.0230000000000001</v>
      </c>
      <c r="G26" s="258">
        <v>0</v>
      </c>
      <c r="H26" s="258">
        <v>36.32</v>
      </c>
      <c r="I26" s="258">
        <v>0</v>
      </c>
      <c r="J26" s="258">
        <v>1.71</v>
      </c>
      <c r="K26" s="258">
        <v>35.43</v>
      </c>
      <c r="L26" s="258">
        <v>0</v>
      </c>
      <c r="M26" s="258">
        <v>0</v>
      </c>
      <c r="N26" s="258">
        <v>0</v>
      </c>
      <c r="O26" s="258">
        <v>0</v>
      </c>
      <c r="P26" s="258">
        <f t="shared" si="0"/>
        <v>37.14</v>
      </c>
      <c r="Q26" s="108"/>
      <c r="R26" s="108"/>
    </row>
    <row r="27" spans="1:18" ht="39" customHeight="1" x14ac:dyDescent="0.25">
      <c r="A27" s="255">
        <v>18</v>
      </c>
      <c r="B27" s="254" t="s">
        <v>270</v>
      </c>
      <c r="C27" s="254" t="s">
        <v>242</v>
      </c>
      <c r="D27" s="255" t="s">
        <v>15</v>
      </c>
      <c r="E27" s="255" t="s">
        <v>5</v>
      </c>
      <c r="F27" s="255">
        <v>10</v>
      </c>
      <c r="G27" s="272">
        <v>453.41</v>
      </c>
      <c r="H27" s="272">
        <v>11.35</v>
      </c>
      <c r="I27" s="254">
        <v>15.11</v>
      </c>
      <c r="J27" s="272">
        <v>101.14</v>
      </c>
      <c r="K27" s="272">
        <v>6.74</v>
      </c>
      <c r="L27" s="258">
        <v>0</v>
      </c>
      <c r="M27" s="258">
        <v>0</v>
      </c>
      <c r="N27" s="258">
        <v>0</v>
      </c>
      <c r="O27" s="258">
        <v>0</v>
      </c>
      <c r="P27" s="258">
        <f t="shared" si="0"/>
        <v>122.99</v>
      </c>
      <c r="Q27" s="108"/>
      <c r="R27" s="108"/>
    </row>
    <row r="28" spans="1:18" s="259" customFormat="1" ht="39" customHeight="1" x14ac:dyDescent="0.25">
      <c r="A28" s="253">
        <v>19</v>
      </c>
      <c r="B28" s="254" t="s">
        <v>56</v>
      </c>
      <c r="C28" s="254" t="s">
        <v>242</v>
      </c>
      <c r="D28" s="255" t="s">
        <v>58</v>
      </c>
      <c r="E28" s="255" t="s">
        <v>39</v>
      </c>
      <c r="F28" s="255">
        <v>1032.27</v>
      </c>
      <c r="G28" s="258">
        <v>0</v>
      </c>
      <c r="H28" s="258">
        <v>320</v>
      </c>
      <c r="I28" s="258">
        <v>0</v>
      </c>
      <c r="J28" s="258">
        <v>0</v>
      </c>
      <c r="K28" s="258">
        <v>3870.259</v>
      </c>
      <c r="L28" s="258">
        <v>0</v>
      </c>
      <c r="M28" s="258">
        <v>5402.07</v>
      </c>
      <c r="N28" s="258">
        <v>0</v>
      </c>
      <c r="O28" s="258">
        <v>1796.24</v>
      </c>
      <c r="P28" s="258">
        <f>SUM(I28:O28)</f>
        <v>11068.569</v>
      </c>
      <c r="Q28" s="273"/>
    </row>
    <row r="29" spans="1:18" ht="39" customHeight="1" x14ac:dyDescent="0.25">
      <c r="A29" s="255">
        <v>20</v>
      </c>
      <c r="B29" s="254" t="s">
        <v>177</v>
      </c>
      <c r="C29" s="254" t="s">
        <v>242</v>
      </c>
      <c r="D29" s="255" t="s">
        <v>179</v>
      </c>
      <c r="E29" s="255" t="s">
        <v>39</v>
      </c>
      <c r="F29" s="255">
        <v>1949.02</v>
      </c>
      <c r="G29" s="258">
        <v>987.59</v>
      </c>
      <c r="H29" s="258">
        <v>5392.71</v>
      </c>
      <c r="I29" s="258">
        <v>396.63</v>
      </c>
      <c r="J29" s="258">
        <v>166.8</v>
      </c>
      <c r="K29" s="258">
        <v>4764.4399999999996</v>
      </c>
      <c r="L29" s="258">
        <v>0</v>
      </c>
      <c r="M29" s="258">
        <v>600</v>
      </c>
      <c r="N29" s="258">
        <v>0</v>
      </c>
      <c r="O29" s="258">
        <v>666.66</v>
      </c>
      <c r="P29" s="258">
        <f t="shared" si="0"/>
        <v>5994.53</v>
      </c>
      <c r="Q29" s="108"/>
      <c r="R29" s="108"/>
    </row>
    <row r="30" spans="1:18" ht="39" customHeight="1" x14ac:dyDescent="0.25">
      <c r="A30" s="253">
        <v>21</v>
      </c>
      <c r="B30" s="254" t="s">
        <v>59</v>
      </c>
      <c r="C30" s="254" t="s">
        <v>242</v>
      </c>
      <c r="D30" s="255" t="s">
        <v>176</v>
      </c>
      <c r="E30" s="255" t="s">
        <v>20</v>
      </c>
      <c r="F30" s="255">
        <v>100.37</v>
      </c>
      <c r="G30" s="254">
        <v>264.87</v>
      </c>
      <c r="H30" s="254">
        <v>1832.9</v>
      </c>
      <c r="I30" s="258">
        <v>33.630000000000003</v>
      </c>
      <c r="J30" s="265">
        <v>226.63</v>
      </c>
      <c r="K30" s="254">
        <v>1775.51</v>
      </c>
      <c r="L30" s="254">
        <v>0</v>
      </c>
      <c r="M30" s="254">
        <v>0</v>
      </c>
      <c r="N30" s="254">
        <v>0</v>
      </c>
      <c r="O30" s="254">
        <v>0</v>
      </c>
      <c r="P30" s="258">
        <f t="shared" si="0"/>
        <v>2035.77</v>
      </c>
      <c r="Q30" s="108"/>
      <c r="R30" s="108"/>
    </row>
    <row r="31" spans="1:18" ht="39" customHeight="1" x14ac:dyDescent="0.25">
      <c r="A31" s="132">
        <v>22</v>
      </c>
      <c r="B31" s="11" t="s">
        <v>292</v>
      </c>
      <c r="C31" s="254" t="s">
        <v>242</v>
      </c>
      <c r="D31" s="255" t="s">
        <v>289</v>
      </c>
      <c r="E31" s="255" t="s">
        <v>5</v>
      </c>
      <c r="F31" s="255" t="s">
        <v>280</v>
      </c>
      <c r="G31" s="254">
        <v>0</v>
      </c>
      <c r="H31" s="254">
        <v>59.74</v>
      </c>
      <c r="I31" s="258">
        <v>0</v>
      </c>
      <c r="J31" s="265">
        <v>0</v>
      </c>
      <c r="K31" s="254">
        <v>6.26</v>
      </c>
      <c r="L31" s="254">
        <v>0</v>
      </c>
      <c r="M31" s="254">
        <v>0</v>
      </c>
      <c r="N31" s="254">
        <v>0</v>
      </c>
      <c r="O31" s="254">
        <v>0</v>
      </c>
      <c r="P31" s="258">
        <f t="shared" si="0"/>
        <v>6.26</v>
      </c>
      <c r="Q31" s="108"/>
      <c r="R31" s="108"/>
    </row>
    <row r="32" spans="1:18" ht="39" customHeight="1" x14ac:dyDescent="0.25">
      <c r="A32" s="132">
        <v>23</v>
      </c>
      <c r="B32" s="11" t="s">
        <v>272</v>
      </c>
      <c r="C32" s="254" t="s">
        <v>242</v>
      </c>
      <c r="D32" s="255" t="s">
        <v>290</v>
      </c>
      <c r="E32" s="255" t="s">
        <v>53</v>
      </c>
      <c r="F32" s="255">
        <v>11.879</v>
      </c>
      <c r="G32" s="254">
        <v>13.32</v>
      </c>
      <c r="H32" s="254">
        <v>336.69</v>
      </c>
      <c r="I32" s="258">
        <v>0</v>
      </c>
      <c r="J32" s="265">
        <v>14.11</v>
      </c>
      <c r="K32" s="254">
        <v>400.4</v>
      </c>
      <c r="L32" s="254">
        <v>0</v>
      </c>
      <c r="M32" s="254">
        <v>0</v>
      </c>
      <c r="N32" s="254">
        <v>0</v>
      </c>
      <c r="O32" s="254">
        <v>0</v>
      </c>
      <c r="P32" s="258">
        <f t="shared" si="0"/>
        <v>414.51</v>
      </c>
      <c r="Q32" s="108"/>
      <c r="R32" s="108"/>
    </row>
    <row r="33" spans="1:18" ht="39" customHeight="1" x14ac:dyDescent="0.25">
      <c r="A33" s="132">
        <v>24</v>
      </c>
      <c r="B33" s="11" t="s">
        <v>271</v>
      </c>
      <c r="C33" s="254" t="s">
        <v>242</v>
      </c>
      <c r="D33" s="255" t="s">
        <v>288</v>
      </c>
      <c r="E33" s="255" t="s">
        <v>20</v>
      </c>
      <c r="F33" s="255" t="s">
        <v>281</v>
      </c>
      <c r="G33" s="254">
        <v>313.88</v>
      </c>
      <c r="H33" s="254">
        <v>2794.95</v>
      </c>
      <c r="I33" s="258">
        <v>0</v>
      </c>
      <c r="J33" s="265">
        <v>183</v>
      </c>
      <c r="K33" s="254">
        <v>2361.2600000000002</v>
      </c>
      <c r="L33" s="254">
        <v>0</v>
      </c>
      <c r="M33" s="254">
        <v>0</v>
      </c>
      <c r="N33" s="254">
        <v>0</v>
      </c>
      <c r="O33" s="254">
        <v>0</v>
      </c>
      <c r="P33" s="258">
        <f t="shared" si="0"/>
        <v>2544.2600000000002</v>
      </c>
      <c r="Q33" s="108"/>
      <c r="R33" s="108"/>
    </row>
    <row r="34" spans="1:18" ht="39" customHeight="1" x14ac:dyDescent="0.25">
      <c r="A34" s="132">
        <v>25</v>
      </c>
      <c r="B34" s="11" t="s">
        <v>293</v>
      </c>
      <c r="C34" s="254" t="s">
        <v>242</v>
      </c>
      <c r="D34" s="255" t="s">
        <v>295</v>
      </c>
      <c r="E34" s="255" t="s">
        <v>5</v>
      </c>
      <c r="F34" s="255" t="s">
        <v>296</v>
      </c>
      <c r="G34" s="254">
        <v>408.84</v>
      </c>
      <c r="H34" s="254">
        <v>90.65</v>
      </c>
      <c r="I34" s="258">
        <v>8.84</v>
      </c>
      <c r="J34" s="265">
        <v>345.01</v>
      </c>
      <c r="K34" s="254">
        <v>122.67</v>
      </c>
      <c r="L34" s="254">
        <v>0</v>
      </c>
      <c r="M34" s="254">
        <v>0</v>
      </c>
      <c r="N34" s="254">
        <v>0</v>
      </c>
      <c r="O34" s="254">
        <v>0</v>
      </c>
      <c r="P34" s="258">
        <f t="shared" si="0"/>
        <v>476.52</v>
      </c>
      <c r="Q34" s="108"/>
      <c r="R34" s="108"/>
    </row>
    <row r="35" spans="1:18" s="5" customFormat="1" ht="17.25" customHeight="1" x14ac:dyDescent="0.25">
      <c r="A35" s="192"/>
      <c r="B35" s="198" t="s">
        <v>259</v>
      </c>
      <c r="C35" s="199"/>
      <c r="D35" s="192"/>
      <c r="E35" s="192"/>
      <c r="F35" s="192"/>
      <c r="G35" s="199"/>
      <c r="H35" s="199"/>
      <c r="I35" s="115"/>
      <c r="J35" s="152"/>
      <c r="K35" s="199"/>
      <c r="L35" s="199"/>
      <c r="M35" s="199"/>
      <c r="N35" s="199"/>
      <c r="O35" s="199"/>
      <c r="P35" s="115"/>
      <c r="Q35" s="4"/>
      <c r="R35" s="4"/>
    </row>
    <row r="36" spans="1:18" s="5" customFormat="1" ht="39" customHeight="1" x14ac:dyDescent="0.25">
      <c r="A36" s="192">
        <v>26</v>
      </c>
      <c r="B36" s="13" t="s">
        <v>145</v>
      </c>
      <c r="C36" s="199" t="s">
        <v>244</v>
      </c>
      <c r="D36" s="13" t="s">
        <v>147</v>
      </c>
      <c r="E36" s="199" t="s">
        <v>14</v>
      </c>
      <c r="F36" s="115">
        <v>101.282</v>
      </c>
      <c r="G36" s="115">
        <v>3000</v>
      </c>
      <c r="H36" s="115">
        <v>2000</v>
      </c>
      <c r="I36" s="115">
        <v>3.22</v>
      </c>
      <c r="J36" s="115">
        <v>71.92</v>
      </c>
      <c r="K36" s="115">
        <v>1560.2</v>
      </c>
      <c r="L36" s="115">
        <v>0</v>
      </c>
      <c r="M36" s="115">
        <v>0</v>
      </c>
      <c r="N36" s="115">
        <v>0</v>
      </c>
      <c r="O36" s="115">
        <v>0</v>
      </c>
      <c r="P36" s="115">
        <f>I36+J36+K36+N36+O36</f>
        <v>1635.3400000000001</v>
      </c>
      <c r="Q36" s="4"/>
      <c r="R36" s="4"/>
    </row>
    <row r="37" spans="1:18" s="109" customFormat="1" ht="39" customHeight="1" x14ac:dyDescent="0.25">
      <c r="A37" s="197"/>
      <c r="B37" s="329" t="s">
        <v>8</v>
      </c>
      <c r="C37" s="199"/>
      <c r="D37" s="104"/>
      <c r="E37" s="343"/>
      <c r="F37" s="343"/>
      <c r="G37" s="197">
        <f t="shared" ref="G37:O37" si="1">SUM(G10:G36)</f>
        <v>11796.63</v>
      </c>
      <c r="H37" s="197">
        <f t="shared" si="1"/>
        <v>23583.770000000004</v>
      </c>
      <c r="I37" s="197">
        <f t="shared" si="1"/>
        <v>1879.8439999999996</v>
      </c>
      <c r="J37" s="197">
        <f t="shared" si="1"/>
        <v>2298.009</v>
      </c>
      <c r="K37" s="197">
        <f t="shared" si="1"/>
        <v>31137.352999999992</v>
      </c>
      <c r="L37" s="197">
        <f t="shared" si="1"/>
        <v>330.87</v>
      </c>
      <c r="M37" s="197">
        <f t="shared" si="1"/>
        <v>9684.8799999999992</v>
      </c>
      <c r="N37" s="197">
        <f t="shared" si="1"/>
        <v>442.18</v>
      </c>
      <c r="O37" s="197">
        <f t="shared" si="1"/>
        <v>5989.8569999999991</v>
      </c>
      <c r="P37" s="136">
        <f>SUM(P10:P36)</f>
        <v>47149.313000000009</v>
      </c>
      <c r="Q37" s="153"/>
      <c r="R37" s="153"/>
    </row>
    <row r="38" spans="1:18" x14ac:dyDescent="0.25">
      <c r="C38" s="199"/>
    </row>
    <row r="39" spans="1:18" x14ac:dyDescent="0.25">
      <c r="C39" s="199"/>
    </row>
  </sheetData>
  <mergeCells count="10">
    <mergeCell ref="A2:P2"/>
    <mergeCell ref="A1:P1"/>
    <mergeCell ref="E37:F37"/>
    <mergeCell ref="A3:P3"/>
    <mergeCell ref="L6:M6"/>
    <mergeCell ref="N6:O6"/>
    <mergeCell ref="I7:J7"/>
    <mergeCell ref="G6:H6"/>
    <mergeCell ref="I6:K6"/>
    <mergeCell ref="F4:J4"/>
  </mergeCells>
  <phoneticPr fontId="9" type="noConversion"/>
  <pageMargins left="0.59" right="1.3" top="0.39370078740157483" bottom="0.39370078740157483" header="0.31496062992125984" footer="0.31496062992125984"/>
  <pageSetup paperSize="9" scale="73" orientation="landscape" verticalDpi="200" r:id="rId1"/>
  <rowBreaks count="2" manualBreakCount="2">
    <brk id="22" max="16383" man="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view="pageBreakPreview" zoomScale="110" zoomScaleSheetLayoutView="110" workbookViewId="0">
      <selection sqref="A1:O10"/>
    </sheetView>
  </sheetViews>
  <sheetFormatPr defaultRowHeight="15" x14ac:dyDescent="0.25"/>
  <cols>
    <col min="1" max="1" width="13.140625" customWidth="1"/>
    <col min="2" max="2" width="13.5703125" customWidth="1"/>
    <col min="4" max="4" width="15.28515625" customWidth="1"/>
    <col min="5" max="5" width="9.7109375" customWidth="1"/>
    <col min="9" max="9" width="10" customWidth="1"/>
    <col min="10" max="10" width="11.7109375" hidden="1" customWidth="1"/>
    <col min="11" max="11" width="6.42578125" customWidth="1"/>
    <col min="13" max="13" width="7.5703125" customWidth="1"/>
  </cols>
  <sheetData>
    <row r="1" spans="1:15" x14ac:dyDescent="0.25">
      <c r="A1" s="359" t="s">
        <v>265</v>
      </c>
      <c r="B1" s="359"/>
      <c r="C1" s="359"/>
      <c r="D1" s="359"/>
      <c r="E1" s="359"/>
      <c r="F1" s="359"/>
      <c r="G1" s="359"/>
      <c r="H1" s="359"/>
      <c r="I1" s="359"/>
      <c r="J1" s="359"/>
      <c r="K1" s="359"/>
      <c r="L1" s="359"/>
      <c r="M1" s="27" t="s">
        <v>123</v>
      </c>
      <c r="N1" s="27"/>
      <c r="O1" s="26" t="s">
        <v>309</v>
      </c>
    </row>
    <row r="2" spans="1:15" x14ac:dyDescent="0.25">
      <c r="A2" s="28"/>
      <c r="B2" s="360"/>
      <c r="C2" s="360"/>
      <c r="D2" s="360"/>
      <c r="E2" s="360"/>
      <c r="F2" s="360"/>
      <c r="G2" s="360"/>
      <c r="H2" s="360"/>
      <c r="I2" s="360"/>
      <c r="J2" s="360"/>
      <c r="K2" s="360"/>
      <c r="L2" s="360"/>
      <c r="M2" s="29"/>
      <c r="N2" s="29"/>
      <c r="O2" s="29"/>
    </row>
    <row r="3" spans="1:15" x14ac:dyDescent="0.25">
      <c r="A3" s="357"/>
      <c r="B3" s="357"/>
      <c r="C3" s="357"/>
      <c r="D3" s="357"/>
      <c r="E3" s="357"/>
      <c r="F3" s="357"/>
      <c r="G3" s="357"/>
      <c r="H3" s="357"/>
      <c r="I3" s="357"/>
      <c r="J3" s="357"/>
      <c r="K3" s="357"/>
      <c r="L3" s="358"/>
      <c r="M3" s="351" t="s">
        <v>106</v>
      </c>
      <c r="N3" s="352"/>
      <c r="O3" s="30"/>
    </row>
    <row r="4" spans="1:15" x14ac:dyDescent="0.25">
      <c r="A4" s="354" t="s">
        <v>0</v>
      </c>
      <c r="B4" s="356" t="s">
        <v>1</v>
      </c>
      <c r="C4" s="356" t="s">
        <v>2</v>
      </c>
      <c r="D4" s="353" t="s">
        <v>124</v>
      </c>
      <c r="E4" s="353" t="s">
        <v>125</v>
      </c>
      <c r="F4" s="331" t="s">
        <v>126</v>
      </c>
      <c r="G4" s="331"/>
      <c r="H4" s="331"/>
      <c r="I4" s="331"/>
      <c r="J4" s="331"/>
      <c r="K4" s="331"/>
      <c r="L4" s="331"/>
      <c r="M4" s="331"/>
      <c r="N4" s="331"/>
      <c r="O4" s="331"/>
    </row>
    <row r="5" spans="1:15" ht="39.75" customHeight="1" x14ac:dyDescent="0.25">
      <c r="A5" s="355"/>
      <c r="B5" s="356"/>
      <c r="C5" s="356"/>
      <c r="D5" s="353"/>
      <c r="E5" s="353"/>
      <c r="F5" s="353" t="s">
        <v>3</v>
      </c>
      <c r="G5" s="353"/>
      <c r="H5" s="353"/>
      <c r="I5" s="353"/>
      <c r="J5" s="21"/>
      <c r="K5" s="30"/>
      <c r="L5" s="30"/>
      <c r="M5" s="30"/>
      <c r="N5" s="353" t="s">
        <v>4</v>
      </c>
      <c r="O5" s="353"/>
    </row>
    <row r="6" spans="1:15" ht="48" x14ac:dyDescent="0.25">
      <c r="A6" s="22"/>
      <c r="B6" s="22"/>
      <c r="C6" s="23"/>
      <c r="D6" s="21"/>
      <c r="E6" s="21"/>
      <c r="F6" s="24" t="s">
        <v>5</v>
      </c>
      <c r="G6" s="24" t="s">
        <v>6</v>
      </c>
      <c r="H6" s="24" t="s">
        <v>7</v>
      </c>
      <c r="I6" s="24" t="s">
        <v>8</v>
      </c>
      <c r="J6" s="24" t="s">
        <v>229</v>
      </c>
      <c r="K6" s="24" t="s">
        <v>150</v>
      </c>
      <c r="L6" s="24" t="s">
        <v>10</v>
      </c>
      <c r="M6" s="24" t="s">
        <v>11</v>
      </c>
      <c r="N6" s="24" t="s">
        <v>12</v>
      </c>
      <c r="O6" s="24" t="s">
        <v>13</v>
      </c>
    </row>
    <row r="7" spans="1:15" ht="24" x14ac:dyDescent="0.25">
      <c r="A7" s="31" t="s">
        <v>262</v>
      </c>
      <c r="B7" s="31" t="s">
        <v>30</v>
      </c>
      <c r="C7" s="32" t="s">
        <v>47</v>
      </c>
      <c r="D7" s="31">
        <v>1994</v>
      </c>
      <c r="E7" s="31" t="s">
        <v>128</v>
      </c>
      <c r="F7" s="274">
        <v>27.16</v>
      </c>
      <c r="G7" s="33">
        <v>81.445999999999998</v>
      </c>
      <c r="H7" s="34">
        <v>3394.5079999999998</v>
      </c>
      <c r="I7" s="34">
        <f>SUM(F7:H7)</f>
        <v>3503.1139999999996</v>
      </c>
      <c r="J7" s="35">
        <f>SUM(F7:I7)</f>
        <v>7006.2279999999992</v>
      </c>
      <c r="K7" s="35">
        <v>398.43299999999999</v>
      </c>
      <c r="L7" s="35">
        <v>680.57799999999997</v>
      </c>
      <c r="M7" s="35">
        <v>3468.3420000000001</v>
      </c>
      <c r="N7" s="35">
        <v>76.623000000000005</v>
      </c>
      <c r="O7" s="35">
        <v>4893.2759999999998</v>
      </c>
    </row>
    <row r="8" spans="1:15" x14ac:dyDescent="0.25">
      <c r="A8" s="36"/>
      <c r="B8" s="36"/>
      <c r="C8" s="37"/>
      <c r="D8" s="36"/>
      <c r="E8" s="36"/>
      <c r="F8" s="38"/>
      <c r="G8" s="38"/>
      <c r="H8" s="39"/>
      <c r="I8" s="39"/>
      <c r="J8" s="39"/>
      <c r="K8" s="39"/>
      <c r="L8" s="39"/>
      <c r="M8" s="39"/>
      <c r="N8" s="39"/>
      <c r="O8" s="39"/>
    </row>
    <row r="9" spans="1:15" x14ac:dyDescent="0.25">
      <c r="A9" s="36"/>
      <c r="B9" s="36"/>
      <c r="C9" s="37"/>
      <c r="D9" s="36"/>
      <c r="E9" s="36"/>
      <c r="F9" s="38"/>
      <c r="G9" s="33"/>
      <c r="H9" s="34"/>
      <c r="I9" s="39"/>
      <c r="J9" s="39"/>
      <c r="K9" s="39"/>
      <c r="L9" s="39"/>
      <c r="M9" s="39"/>
      <c r="N9" s="38"/>
      <c r="O9" s="38"/>
    </row>
  </sheetData>
  <mergeCells count="12">
    <mergeCell ref="A4:A5"/>
    <mergeCell ref="B4:B5"/>
    <mergeCell ref="C4:C5"/>
    <mergeCell ref="A3:L3"/>
    <mergeCell ref="A1:L1"/>
    <mergeCell ref="B2:L2"/>
    <mergeCell ref="M3:N3"/>
    <mergeCell ref="D4:D5"/>
    <mergeCell ref="E4:E5"/>
    <mergeCell ref="F4:O4"/>
    <mergeCell ref="F5:I5"/>
    <mergeCell ref="N5:O5"/>
  </mergeCells>
  <phoneticPr fontId="9" type="noConversion"/>
  <pageMargins left="0.27559055118110237" right="0.19685039370078741" top="0.74803149606299213" bottom="0.74803149606299213" header="0.31496062992125984" footer="0.31496062992125984"/>
  <pageSetup paperSize="9" scale="91" orientation="landscape"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130" zoomScaleSheetLayoutView="130" workbookViewId="0">
      <selection sqref="A1:H9"/>
    </sheetView>
  </sheetViews>
  <sheetFormatPr defaultRowHeight="15" x14ac:dyDescent="0.25"/>
  <cols>
    <col min="2" max="2" width="12.42578125" customWidth="1"/>
    <col min="3" max="3" width="15.85546875" customWidth="1"/>
    <col min="4" max="4" width="16.85546875" customWidth="1"/>
    <col min="5" max="5" width="15.85546875" customWidth="1"/>
    <col min="6" max="6" width="13.5703125" customWidth="1"/>
    <col min="7" max="7" width="17" customWidth="1"/>
  </cols>
  <sheetData>
    <row r="1" spans="1:8" x14ac:dyDescent="0.25">
      <c r="A1" s="362" t="s">
        <v>265</v>
      </c>
      <c r="B1" s="362"/>
      <c r="C1" s="362"/>
      <c r="D1" s="362"/>
      <c r="E1" s="362"/>
      <c r="F1" s="362"/>
      <c r="G1" s="362"/>
      <c r="H1" s="362"/>
    </row>
    <row r="2" spans="1:8" x14ac:dyDescent="0.25">
      <c r="A2" s="361" t="s">
        <v>310</v>
      </c>
      <c r="B2" s="361"/>
      <c r="C2" s="361"/>
      <c r="D2" s="361"/>
      <c r="E2" s="361"/>
      <c r="F2" s="361"/>
      <c r="G2" s="361"/>
      <c r="H2" s="30"/>
    </row>
    <row r="3" spans="1:8" x14ac:dyDescent="0.25">
      <c r="A3" s="30"/>
      <c r="B3" s="30"/>
      <c r="C3" s="30"/>
      <c r="D3" s="30"/>
      <c r="E3" s="30"/>
      <c r="F3" s="361" t="s">
        <v>77</v>
      </c>
      <c r="G3" s="361"/>
      <c r="H3" s="361"/>
    </row>
    <row r="4" spans="1:8" x14ac:dyDescent="0.25">
      <c r="A4" s="30"/>
      <c r="B4" s="30"/>
      <c r="C4" s="30"/>
      <c r="D4" s="30"/>
      <c r="E4" s="30"/>
      <c r="F4" s="30"/>
      <c r="G4" s="30"/>
      <c r="H4" s="30"/>
    </row>
    <row r="5" spans="1:8" ht="36" x14ac:dyDescent="0.25">
      <c r="A5" s="21" t="s">
        <v>78</v>
      </c>
      <c r="B5" s="21" t="s">
        <v>129</v>
      </c>
      <c r="C5" s="21" t="s">
        <v>130</v>
      </c>
      <c r="D5" s="21" t="s">
        <v>83</v>
      </c>
      <c r="E5" s="353" t="s">
        <v>85</v>
      </c>
      <c r="F5" s="353"/>
      <c r="G5" s="353"/>
      <c r="H5" s="30"/>
    </row>
    <row r="6" spans="1:8" x14ac:dyDescent="0.25">
      <c r="A6" s="21"/>
      <c r="B6" s="21"/>
      <c r="C6" s="21"/>
      <c r="D6" s="21"/>
      <c r="E6" s="21" t="s">
        <v>131</v>
      </c>
      <c r="F6" s="21" t="s">
        <v>88</v>
      </c>
      <c r="G6" s="21" t="s">
        <v>8</v>
      </c>
      <c r="H6" s="30"/>
    </row>
    <row r="7" spans="1:8" x14ac:dyDescent="0.25">
      <c r="A7" s="41" t="s">
        <v>132</v>
      </c>
      <c r="B7" s="41" t="s">
        <v>133</v>
      </c>
      <c r="C7" s="42"/>
      <c r="D7" s="41" t="s">
        <v>134</v>
      </c>
      <c r="E7" s="41" t="s">
        <v>135</v>
      </c>
      <c r="F7" s="41" t="s">
        <v>136</v>
      </c>
      <c r="G7" s="41" t="s">
        <v>137</v>
      </c>
      <c r="H7" s="30"/>
    </row>
    <row r="8" spans="1:8" x14ac:dyDescent="0.25">
      <c r="A8" s="41">
        <v>1</v>
      </c>
      <c r="B8" s="21" t="s">
        <v>127</v>
      </c>
      <c r="C8" s="42">
        <v>1989</v>
      </c>
      <c r="D8" s="41">
        <v>97</v>
      </c>
      <c r="E8" s="41">
        <v>2790</v>
      </c>
      <c r="F8" s="41">
        <v>1131</v>
      </c>
      <c r="G8" s="41">
        <f>SUM(E8:F8)</f>
        <v>3921</v>
      </c>
      <c r="H8" s="30"/>
    </row>
    <row r="9" spans="1:8" x14ac:dyDescent="0.25">
      <c r="A9" s="41"/>
      <c r="B9" s="41"/>
      <c r="C9" s="42"/>
      <c r="D9" s="41"/>
      <c r="E9" s="41"/>
      <c r="F9" s="41"/>
      <c r="G9" s="41"/>
      <c r="H9" s="30"/>
    </row>
  </sheetData>
  <mergeCells count="4">
    <mergeCell ref="E5:G5"/>
    <mergeCell ref="F3:H3"/>
    <mergeCell ref="A2:G2"/>
    <mergeCell ref="A1:H1"/>
  </mergeCells>
  <phoneticPr fontId="9" type="noConversion"/>
  <pageMargins left="1.5748031496062993" right="0.70866141732283472" top="0.74803149606299213" bottom="0.74803149606299213" header="0.31496062992125984" footer="0.31496062992125984"/>
  <pageSetup paperSize="9" orientation="landscape"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view="pageBreakPreview" zoomScale="110" zoomScaleSheetLayoutView="110" workbookViewId="0">
      <selection activeCell="A2" sqref="A2:H11"/>
    </sheetView>
  </sheetViews>
  <sheetFormatPr defaultRowHeight="15" x14ac:dyDescent="0.25"/>
  <cols>
    <col min="3" max="3" width="19" customWidth="1"/>
    <col min="4" max="4" width="15.85546875" customWidth="1"/>
    <col min="5" max="5" width="15.7109375" customWidth="1"/>
    <col min="6" max="6" width="17.28515625" customWidth="1"/>
    <col min="7" max="7" width="18" customWidth="1"/>
  </cols>
  <sheetData>
    <row r="2" spans="1:7" x14ac:dyDescent="0.25">
      <c r="B2" s="365" t="s">
        <v>265</v>
      </c>
      <c r="C2" s="365"/>
      <c r="D2" s="365"/>
      <c r="E2" s="365"/>
      <c r="F2" s="365"/>
      <c r="G2" s="365"/>
    </row>
    <row r="3" spans="1:7" x14ac:dyDescent="0.25">
      <c r="A3" s="43"/>
      <c r="B3" s="43"/>
      <c r="C3" s="43"/>
      <c r="D3" s="43"/>
      <c r="E3" s="43"/>
      <c r="F3" s="43"/>
      <c r="G3" s="44" t="s">
        <v>149</v>
      </c>
    </row>
    <row r="4" spans="1:7" x14ac:dyDescent="0.25">
      <c r="A4" s="364" t="s">
        <v>311</v>
      </c>
      <c r="B4" s="364"/>
      <c r="C4" s="364"/>
      <c r="D4" s="364"/>
      <c r="E4" s="364"/>
      <c r="F4" s="364"/>
      <c r="G4" s="364"/>
    </row>
    <row r="5" spans="1:7" x14ac:dyDescent="0.25">
      <c r="A5" s="45" t="s">
        <v>138</v>
      </c>
      <c r="B5" s="46"/>
      <c r="C5" s="47"/>
      <c r="D5" s="47"/>
      <c r="E5" s="48"/>
      <c r="F5" s="48"/>
      <c r="G5" s="48"/>
    </row>
    <row r="6" spans="1:7" x14ac:dyDescent="0.25">
      <c r="A6" s="45"/>
      <c r="B6" s="46"/>
      <c r="C6" s="47"/>
      <c r="D6" s="47"/>
      <c r="E6" s="48"/>
      <c r="F6" s="48"/>
      <c r="G6" s="48"/>
    </row>
    <row r="7" spans="1:7" ht="25.5" x14ac:dyDescent="0.25">
      <c r="A7" s="49" t="s">
        <v>139</v>
      </c>
      <c r="B7" s="49" t="s">
        <v>129</v>
      </c>
      <c r="C7" s="49" t="s">
        <v>140</v>
      </c>
      <c r="D7" s="50" t="s">
        <v>141</v>
      </c>
      <c r="E7" s="9" t="s">
        <v>111</v>
      </c>
      <c r="F7" s="9" t="s">
        <v>112</v>
      </c>
      <c r="G7" s="9" t="s">
        <v>142</v>
      </c>
    </row>
    <row r="8" spans="1:7" x14ac:dyDescent="0.25">
      <c r="A8" s="49"/>
      <c r="B8" s="49"/>
      <c r="C8" s="363" t="s">
        <v>106</v>
      </c>
      <c r="D8" s="363"/>
      <c r="E8" s="49" t="s">
        <v>143</v>
      </c>
      <c r="F8" s="49" t="s">
        <v>143</v>
      </c>
      <c r="G8" s="51"/>
    </row>
    <row r="9" spans="1:7" x14ac:dyDescent="0.25">
      <c r="A9" s="1" t="s">
        <v>89</v>
      </c>
      <c r="B9" s="1" t="s">
        <v>90</v>
      </c>
      <c r="C9" s="1" t="s">
        <v>91</v>
      </c>
      <c r="D9" s="1">
        <v>4</v>
      </c>
      <c r="E9" s="1">
        <v>5</v>
      </c>
      <c r="F9" s="1">
        <v>6</v>
      </c>
      <c r="G9" s="1" t="s">
        <v>151</v>
      </c>
    </row>
    <row r="10" spans="1:7" ht="38.25" x14ac:dyDescent="0.25">
      <c r="A10" s="52">
        <v>1</v>
      </c>
      <c r="B10" s="53" t="s">
        <v>144</v>
      </c>
      <c r="C10" s="54">
        <v>160.91999999999999</v>
      </c>
      <c r="D10" s="54">
        <v>1465.2</v>
      </c>
      <c r="E10" s="55">
        <v>200</v>
      </c>
      <c r="F10" s="56">
        <v>0</v>
      </c>
      <c r="G10" s="57">
        <f>C10+D10+F10</f>
        <v>1626.1200000000001</v>
      </c>
    </row>
    <row r="11" spans="1:7" x14ac:dyDescent="0.25">
      <c r="A11" s="49"/>
      <c r="B11" s="49" t="s">
        <v>8</v>
      </c>
      <c r="C11" s="58">
        <v>160.91999999999999</v>
      </c>
      <c r="D11" s="54">
        <v>1465.2</v>
      </c>
      <c r="E11" s="58">
        <f>SUM(E10)</f>
        <v>200</v>
      </c>
      <c r="F11" s="58">
        <v>0</v>
      </c>
      <c r="G11" s="59">
        <f>C11+D11</f>
        <v>1626.1200000000001</v>
      </c>
    </row>
  </sheetData>
  <mergeCells count="3">
    <mergeCell ref="C8:D8"/>
    <mergeCell ref="A4:G4"/>
    <mergeCell ref="B2:G2"/>
  </mergeCells>
  <phoneticPr fontId="9" type="noConversion"/>
  <pageMargins left="0.9055118110236221" right="0.70866141732283472" top="0.74803149606299213" bottom="0.74803149606299213" header="0.31496062992125984" footer="0.31496062992125984"/>
  <pageSetup paperSize="9"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view="pageBreakPreview" topLeftCell="F1" zoomScale="110" zoomScaleSheetLayoutView="110" workbookViewId="0">
      <selection sqref="A1:W3"/>
    </sheetView>
  </sheetViews>
  <sheetFormatPr defaultRowHeight="15" x14ac:dyDescent="0.25"/>
  <cols>
    <col min="6" max="6" width="9.140625" customWidth="1"/>
    <col min="9" max="9" width="7.42578125" customWidth="1"/>
    <col min="16" max="16" width="8.7109375" customWidth="1"/>
    <col min="18" max="18" width="8" customWidth="1"/>
    <col min="19" max="19" width="9.140625" customWidth="1"/>
    <col min="23" max="23" width="12.7109375" customWidth="1"/>
  </cols>
  <sheetData>
    <row r="1" spans="1:23" x14ac:dyDescent="0.25">
      <c r="A1" s="366" t="s">
        <v>312</v>
      </c>
      <c r="B1" s="366"/>
      <c r="C1" s="366"/>
      <c r="D1" s="366"/>
      <c r="E1" s="366"/>
      <c r="F1" s="366"/>
      <c r="G1" s="366"/>
      <c r="H1" s="366"/>
      <c r="I1" s="366"/>
      <c r="J1" s="366"/>
      <c r="K1" s="366"/>
      <c r="L1" s="366"/>
      <c r="M1" s="366"/>
      <c r="N1" s="366"/>
      <c r="O1" s="366"/>
      <c r="P1" s="366"/>
      <c r="Q1" s="366"/>
      <c r="R1" s="366"/>
      <c r="S1" s="366"/>
      <c r="T1" s="366"/>
      <c r="U1" s="366"/>
      <c r="V1" s="366"/>
      <c r="W1" s="366"/>
    </row>
    <row r="2" spans="1:23" ht="102.75" customHeight="1" x14ac:dyDescent="0.25">
      <c r="A2" s="60" t="s">
        <v>155</v>
      </c>
      <c r="B2" s="60" t="s">
        <v>156</v>
      </c>
      <c r="C2" s="60" t="s">
        <v>1</v>
      </c>
      <c r="D2" s="61" t="s">
        <v>2</v>
      </c>
      <c r="E2" s="60" t="s">
        <v>80</v>
      </c>
      <c r="F2" s="60" t="s">
        <v>157</v>
      </c>
      <c r="G2" s="60" t="s">
        <v>158</v>
      </c>
      <c r="H2" s="60" t="s">
        <v>159</v>
      </c>
      <c r="I2" s="60" t="s">
        <v>160</v>
      </c>
      <c r="J2" s="60" t="s">
        <v>161</v>
      </c>
      <c r="K2" s="60" t="s">
        <v>162</v>
      </c>
      <c r="L2" s="60" t="s">
        <v>163</v>
      </c>
      <c r="M2" s="60" t="s">
        <v>164</v>
      </c>
      <c r="N2" s="60" t="s">
        <v>165</v>
      </c>
      <c r="O2" s="60" t="s">
        <v>166</v>
      </c>
      <c r="P2" s="60" t="s">
        <v>167</v>
      </c>
      <c r="Q2" s="60" t="s">
        <v>168</v>
      </c>
      <c r="R2" s="60" t="s">
        <v>169</v>
      </c>
      <c r="S2" s="60" t="s">
        <v>170</v>
      </c>
      <c r="T2" s="60" t="s">
        <v>171</v>
      </c>
      <c r="U2" s="60" t="s">
        <v>172</v>
      </c>
      <c r="V2" s="60" t="s">
        <v>173</v>
      </c>
      <c r="W2" s="60" t="s">
        <v>174</v>
      </c>
    </row>
    <row r="3" spans="1:23" ht="75" customHeight="1" x14ac:dyDescent="0.25">
      <c r="A3" s="20">
        <v>1</v>
      </c>
      <c r="B3" s="20" t="s">
        <v>127</v>
      </c>
      <c r="C3" s="62" t="s">
        <v>30</v>
      </c>
      <c r="D3" s="62" t="s">
        <v>47</v>
      </c>
      <c r="E3" s="25" t="s">
        <v>128</v>
      </c>
      <c r="F3" s="20">
        <v>0</v>
      </c>
      <c r="G3" s="64">
        <v>27.16</v>
      </c>
      <c r="H3" s="20">
        <v>0</v>
      </c>
      <c r="I3" s="20">
        <v>92.016999999999996</v>
      </c>
      <c r="J3" s="20">
        <v>115.47</v>
      </c>
      <c r="K3" s="20">
        <v>92.525999999999996</v>
      </c>
      <c r="L3" s="20">
        <v>3084.3389999999999</v>
      </c>
      <c r="M3" s="20">
        <v>0</v>
      </c>
      <c r="N3" s="20">
        <v>0</v>
      </c>
      <c r="O3" s="20">
        <v>0</v>
      </c>
      <c r="P3" s="20">
        <v>0</v>
      </c>
      <c r="Q3" s="20">
        <v>0</v>
      </c>
      <c r="R3" s="20">
        <v>0</v>
      </c>
      <c r="S3" s="20">
        <v>81.444999999999993</v>
      </c>
      <c r="T3" s="20">
        <v>0</v>
      </c>
      <c r="U3" s="20">
        <v>0</v>
      </c>
      <c r="V3" s="20">
        <v>10.157</v>
      </c>
      <c r="W3" s="63">
        <f>SUM(F3:V3)</f>
        <v>3503.114</v>
      </c>
    </row>
  </sheetData>
  <mergeCells count="1">
    <mergeCell ref="A1:W1"/>
  </mergeCells>
  <pageMargins left="0.70866141732283472" right="0.70866141732283472" top="0.74803149606299213" bottom="0.74803149606299213" header="0.31496062992125984" footer="0.31496062992125984"/>
  <pageSetup paperSize="9" scale="62" orientation="landscape"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view="pageBreakPreview" zoomScaleSheetLayoutView="100" workbookViewId="0">
      <pane ySplit="2" topLeftCell="A24" activePane="bottomLeft" state="frozen"/>
      <selection pane="bottomLeft" sqref="A1:W30"/>
    </sheetView>
  </sheetViews>
  <sheetFormatPr defaultRowHeight="12" x14ac:dyDescent="0.2"/>
  <cols>
    <col min="1" max="1" width="5.7109375" style="81" customWidth="1"/>
    <col min="2" max="2" width="22.5703125" style="17" customWidth="1"/>
    <col min="3" max="3" width="10.42578125" style="17" customWidth="1"/>
    <col min="4" max="4" width="9.140625" style="17" customWidth="1"/>
    <col min="5" max="5" width="11.7109375" style="17" customWidth="1"/>
    <col min="6" max="6" width="6.140625" style="17" customWidth="1"/>
    <col min="7" max="7" width="8.42578125" style="17" customWidth="1"/>
    <col min="8" max="8" width="5.5703125" style="17" customWidth="1"/>
    <col min="9" max="9" width="5.7109375" style="17" customWidth="1"/>
    <col min="10" max="10" width="7.140625" style="17" customWidth="1"/>
    <col min="11" max="11" width="8.140625" style="17" customWidth="1"/>
    <col min="12" max="12" width="8.85546875" style="17" customWidth="1"/>
    <col min="13" max="13" width="4.28515625" style="17" customWidth="1"/>
    <col min="14" max="14" width="5.140625" style="17" customWidth="1"/>
    <col min="15" max="15" width="7.85546875" style="17" customWidth="1"/>
    <col min="16" max="16" width="6.7109375" style="17" customWidth="1"/>
    <col min="17" max="17" width="7" style="17" customWidth="1"/>
    <col min="18" max="18" width="6.7109375" style="17" customWidth="1"/>
    <col min="19" max="19" width="5.7109375" style="17" customWidth="1"/>
    <col min="20" max="20" width="6.85546875" style="17" customWidth="1"/>
    <col min="21" max="21" width="4.28515625" style="17" customWidth="1"/>
    <col min="22" max="22" width="7.140625" style="17" customWidth="1"/>
    <col min="23" max="23" width="8.7109375" style="17" customWidth="1"/>
    <col min="24" max="16384" width="9.140625" style="40"/>
  </cols>
  <sheetData>
    <row r="1" spans="1:26" x14ac:dyDescent="0.2">
      <c r="A1" s="367" t="s">
        <v>313</v>
      </c>
      <c r="B1" s="367"/>
      <c r="C1" s="367"/>
      <c r="D1" s="367"/>
      <c r="E1" s="367"/>
      <c r="F1" s="367"/>
      <c r="G1" s="367"/>
      <c r="H1" s="367"/>
      <c r="I1" s="367"/>
      <c r="J1" s="367"/>
      <c r="K1" s="367"/>
      <c r="L1" s="367"/>
      <c r="M1" s="367"/>
      <c r="N1" s="367"/>
      <c r="O1" s="367"/>
      <c r="P1" s="367"/>
      <c r="Q1" s="367"/>
      <c r="R1" s="367"/>
      <c r="S1" s="367"/>
      <c r="T1" s="367"/>
      <c r="U1" s="367"/>
      <c r="V1" s="367"/>
      <c r="W1" s="367"/>
    </row>
    <row r="2" spans="1:26" ht="84" x14ac:dyDescent="0.2">
      <c r="A2" s="72" t="s">
        <v>155</v>
      </c>
      <c r="B2" s="65" t="s">
        <v>156</v>
      </c>
      <c r="C2" s="65" t="s">
        <v>1</v>
      </c>
      <c r="D2" s="66" t="s">
        <v>2</v>
      </c>
      <c r="E2" s="65" t="s">
        <v>80</v>
      </c>
      <c r="F2" s="65" t="s">
        <v>157</v>
      </c>
      <c r="G2" s="65" t="s">
        <v>158</v>
      </c>
      <c r="H2" s="65" t="s">
        <v>159</v>
      </c>
      <c r="I2" s="65" t="s">
        <v>160</v>
      </c>
      <c r="J2" s="65" t="s">
        <v>161</v>
      </c>
      <c r="K2" s="65" t="s">
        <v>162</v>
      </c>
      <c r="L2" s="65" t="s">
        <v>163</v>
      </c>
      <c r="M2" s="65" t="s">
        <v>164</v>
      </c>
      <c r="N2" s="65" t="s">
        <v>165</v>
      </c>
      <c r="O2" s="65" t="s">
        <v>166</v>
      </c>
      <c r="P2" s="65" t="s">
        <v>167</v>
      </c>
      <c r="Q2" s="65" t="s">
        <v>168</v>
      </c>
      <c r="R2" s="65" t="s">
        <v>169</v>
      </c>
      <c r="S2" s="65" t="s">
        <v>170</v>
      </c>
      <c r="T2" s="65" t="s">
        <v>171</v>
      </c>
      <c r="U2" s="65" t="s">
        <v>172</v>
      </c>
      <c r="V2" s="65" t="s">
        <v>239</v>
      </c>
      <c r="W2" s="65" t="s">
        <v>174</v>
      </c>
    </row>
    <row r="3" spans="1:26" s="75" customFormat="1" ht="39" customHeight="1" x14ac:dyDescent="0.2">
      <c r="A3" s="73">
        <v>1</v>
      </c>
      <c r="B3" s="11" t="s">
        <v>18</v>
      </c>
      <c r="C3" s="11" t="s">
        <v>19</v>
      </c>
      <c r="D3" s="133" t="s">
        <v>20</v>
      </c>
      <c r="E3" s="114" t="s">
        <v>183</v>
      </c>
      <c r="F3" s="67">
        <v>0</v>
      </c>
      <c r="G3" s="67">
        <v>0</v>
      </c>
      <c r="H3" s="67">
        <v>0</v>
      </c>
      <c r="I3" s="67">
        <v>0</v>
      </c>
      <c r="J3" s="67">
        <v>0</v>
      </c>
      <c r="K3" s="67">
        <v>0</v>
      </c>
      <c r="L3" s="67">
        <f>'Pvt.Sez Exports '!J7</f>
        <v>3384.93</v>
      </c>
      <c r="M3" s="67">
        <v>0</v>
      </c>
      <c r="N3" s="67">
        <v>0</v>
      </c>
      <c r="O3" s="67">
        <v>0</v>
      </c>
      <c r="P3" s="67">
        <v>0</v>
      </c>
      <c r="Q3" s="67">
        <v>0</v>
      </c>
      <c r="R3" s="67">
        <v>0</v>
      </c>
      <c r="S3" s="67">
        <v>0</v>
      </c>
      <c r="T3" s="67">
        <v>0</v>
      </c>
      <c r="U3" s="67">
        <v>0</v>
      </c>
      <c r="V3" s="67">
        <v>0</v>
      </c>
      <c r="W3" s="83">
        <f t="shared" ref="W3:W21" si="0">SUM(F3:V3)</f>
        <v>3384.93</v>
      </c>
      <c r="X3" s="77"/>
      <c r="Y3" s="74"/>
      <c r="Z3" s="77"/>
    </row>
    <row r="4" spans="1:26" ht="39" customHeight="1" x14ac:dyDescent="0.2">
      <c r="A4" s="73">
        <v>2</v>
      </c>
      <c r="B4" s="11" t="s">
        <v>22</v>
      </c>
      <c r="C4" s="11" t="s">
        <v>23</v>
      </c>
      <c r="D4" s="133" t="s">
        <v>24</v>
      </c>
      <c r="E4" s="114" t="s">
        <v>25</v>
      </c>
      <c r="F4" s="67">
        <v>0</v>
      </c>
      <c r="G4" s="67">
        <v>0</v>
      </c>
      <c r="H4" s="67">
        <v>0</v>
      </c>
      <c r="I4" s="67">
        <v>0</v>
      </c>
      <c r="J4" s="67">
        <v>0</v>
      </c>
      <c r="K4" s="67">
        <v>0</v>
      </c>
      <c r="L4" s="67">
        <v>0</v>
      </c>
      <c r="M4" s="67">
        <v>0</v>
      </c>
      <c r="N4" s="67">
        <v>0</v>
      </c>
      <c r="O4" s="67">
        <f>'Pvt.Sez Exports '!J8</f>
        <v>932.27</v>
      </c>
      <c r="P4" s="67">
        <v>0</v>
      </c>
      <c r="Q4" s="67">
        <v>0</v>
      </c>
      <c r="R4" s="67">
        <v>0</v>
      </c>
      <c r="S4" s="67">
        <v>0</v>
      </c>
      <c r="T4" s="67">
        <v>0</v>
      </c>
      <c r="U4" s="67">
        <v>0</v>
      </c>
      <c r="V4" s="67">
        <v>0</v>
      </c>
      <c r="W4" s="83">
        <f t="shared" si="0"/>
        <v>932.27</v>
      </c>
      <c r="X4" s="77"/>
      <c r="Y4" s="74"/>
      <c r="Z4" s="77"/>
    </row>
    <row r="5" spans="1:26" s="75" customFormat="1" ht="39" customHeight="1" x14ac:dyDescent="0.2">
      <c r="A5" s="73">
        <v>3</v>
      </c>
      <c r="B5" s="11" t="s">
        <v>26</v>
      </c>
      <c r="C5" s="11" t="s">
        <v>27</v>
      </c>
      <c r="D5" s="133" t="s">
        <v>28</v>
      </c>
      <c r="E5" s="114" t="s">
        <v>29</v>
      </c>
      <c r="F5" s="67">
        <v>0</v>
      </c>
      <c r="G5" s="67">
        <v>0</v>
      </c>
      <c r="H5" s="67">
        <v>0</v>
      </c>
      <c r="I5" s="67">
        <v>0</v>
      </c>
      <c r="J5" s="67">
        <v>0</v>
      </c>
      <c r="K5" s="67">
        <v>0</v>
      </c>
      <c r="L5" s="67">
        <v>0</v>
      </c>
      <c r="M5" s="67">
        <v>0</v>
      </c>
      <c r="N5" s="67">
        <v>0</v>
      </c>
      <c r="O5" s="67">
        <v>0</v>
      </c>
      <c r="P5" s="67">
        <v>0</v>
      </c>
      <c r="Q5" s="67">
        <v>0</v>
      </c>
      <c r="R5" s="67">
        <v>0</v>
      </c>
      <c r="S5" s="67">
        <v>0</v>
      </c>
      <c r="T5" s="67">
        <v>0</v>
      </c>
      <c r="U5" s="67">
        <v>0</v>
      </c>
      <c r="V5" s="67">
        <v>0</v>
      </c>
      <c r="W5" s="83">
        <f t="shared" si="0"/>
        <v>0</v>
      </c>
      <c r="X5" s="78"/>
      <c r="Y5" s="74"/>
      <c r="Z5" s="78"/>
    </row>
    <row r="6" spans="1:26" s="17" customFormat="1" ht="39" customHeight="1" x14ac:dyDescent="0.2">
      <c r="A6" s="73">
        <v>4</v>
      </c>
      <c r="B6" s="11" t="s">
        <v>31</v>
      </c>
      <c r="C6" s="11" t="s">
        <v>32</v>
      </c>
      <c r="D6" s="133" t="s">
        <v>20</v>
      </c>
      <c r="E6" s="114" t="s">
        <v>33</v>
      </c>
      <c r="F6" s="67">
        <v>0</v>
      </c>
      <c r="G6" s="67">
        <v>0</v>
      </c>
      <c r="H6" s="67">
        <v>0</v>
      </c>
      <c r="I6" s="67">
        <v>0</v>
      </c>
      <c r="J6" s="67">
        <v>0</v>
      </c>
      <c r="K6" s="67">
        <v>0</v>
      </c>
      <c r="L6" s="67">
        <f>'Pvt.Sez Exports '!J10</f>
        <v>513.29999999999995</v>
      </c>
      <c r="M6" s="67">
        <v>0</v>
      </c>
      <c r="N6" s="67">
        <v>0</v>
      </c>
      <c r="O6" s="67">
        <v>0</v>
      </c>
      <c r="P6" s="67">
        <v>0</v>
      </c>
      <c r="Q6" s="67">
        <v>0</v>
      </c>
      <c r="R6" s="67">
        <v>0</v>
      </c>
      <c r="S6" s="67">
        <v>0</v>
      </c>
      <c r="T6" s="67">
        <v>0</v>
      </c>
      <c r="U6" s="67">
        <v>0</v>
      </c>
      <c r="V6" s="67">
        <v>0</v>
      </c>
      <c r="W6" s="83">
        <f t="shared" si="0"/>
        <v>513.29999999999995</v>
      </c>
      <c r="X6" s="77"/>
      <c r="Y6" s="74"/>
      <c r="Z6" s="77"/>
    </row>
    <row r="7" spans="1:26" s="75" customFormat="1" ht="39" customHeight="1" x14ac:dyDescent="0.2">
      <c r="A7" s="73">
        <v>5</v>
      </c>
      <c r="B7" s="11" t="s">
        <v>35</v>
      </c>
      <c r="C7" s="11" t="s">
        <v>36</v>
      </c>
      <c r="D7" s="133" t="s">
        <v>50</v>
      </c>
      <c r="E7" s="114" t="s">
        <v>16</v>
      </c>
      <c r="F7" s="67">
        <v>0</v>
      </c>
      <c r="G7" s="67">
        <v>0</v>
      </c>
      <c r="H7" s="67">
        <v>0</v>
      </c>
      <c r="I7" s="67">
        <v>0</v>
      </c>
      <c r="J7" s="67">
        <v>0</v>
      </c>
      <c r="K7" s="67">
        <v>0</v>
      </c>
      <c r="L7" s="67">
        <v>0</v>
      </c>
      <c r="M7" s="67">
        <v>0</v>
      </c>
      <c r="N7" s="67">
        <v>0</v>
      </c>
      <c r="O7" s="67">
        <v>0</v>
      </c>
      <c r="P7" s="67">
        <v>0</v>
      </c>
      <c r="Q7" s="67">
        <v>0</v>
      </c>
      <c r="R7" s="67">
        <v>0</v>
      </c>
      <c r="S7" s="67">
        <v>0</v>
      </c>
      <c r="T7" s="67">
        <f>'Pvt.Sez Exports '!J11</f>
        <v>1658.81</v>
      </c>
      <c r="U7" s="67">
        <v>0</v>
      </c>
      <c r="V7" s="67">
        <v>0</v>
      </c>
      <c r="W7" s="83">
        <f t="shared" si="0"/>
        <v>1658.81</v>
      </c>
      <c r="X7" s="77"/>
      <c r="Y7" s="74"/>
      <c r="Z7" s="77"/>
    </row>
    <row r="8" spans="1:26" s="75" customFormat="1" ht="39" customHeight="1" x14ac:dyDescent="0.2">
      <c r="A8" s="73">
        <v>6</v>
      </c>
      <c r="B8" s="11" t="s">
        <v>37</v>
      </c>
      <c r="C8" s="11" t="s">
        <v>30</v>
      </c>
      <c r="D8" s="16" t="s">
        <v>5</v>
      </c>
      <c r="E8" s="114" t="s">
        <v>38</v>
      </c>
      <c r="F8" s="67">
        <v>0</v>
      </c>
      <c r="G8" s="67">
        <f>'Pvt.Sez Exports '!J12</f>
        <v>150.13</v>
      </c>
      <c r="H8" s="67">
        <v>0</v>
      </c>
      <c r="I8" s="67">
        <v>0</v>
      </c>
      <c r="J8" s="67">
        <v>0</v>
      </c>
      <c r="K8" s="67">
        <v>0</v>
      </c>
      <c r="L8" s="67">
        <v>0</v>
      </c>
      <c r="M8" s="67">
        <v>0</v>
      </c>
      <c r="N8" s="67">
        <v>0</v>
      </c>
      <c r="O8" s="67">
        <v>0</v>
      </c>
      <c r="P8" s="67">
        <v>0</v>
      </c>
      <c r="Q8" s="67">
        <v>0</v>
      </c>
      <c r="R8" s="67">
        <v>0</v>
      </c>
      <c r="S8" s="67">
        <v>0</v>
      </c>
      <c r="T8" s="67">
        <v>0</v>
      </c>
      <c r="U8" s="67">
        <v>0</v>
      </c>
      <c r="V8" s="67">
        <v>0</v>
      </c>
      <c r="W8" s="83">
        <f t="shared" si="0"/>
        <v>150.13</v>
      </c>
      <c r="X8" s="77"/>
      <c r="Y8" s="74"/>
      <c r="Z8" s="77"/>
    </row>
    <row r="9" spans="1:26" s="17" customFormat="1" ht="39" customHeight="1" x14ac:dyDescent="0.2">
      <c r="A9" s="73">
        <v>7</v>
      </c>
      <c r="B9" s="11" t="s">
        <v>42</v>
      </c>
      <c r="C9" s="11" t="s">
        <v>43</v>
      </c>
      <c r="D9" s="133" t="s">
        <v>20</v>
      </c>
      <c r="E9" s="12" t="s">
        <v>44</v>
      </c>
      <c r="F9" s="67">
        <v>0</v>
      </c>
      <c r="G9" s="67">
        <v>0</v>
      </c>
      <c r="H9" s="67">
        <v>0</v>
      </c>
      <c r="I9" s="67">
        <v>0</v>
      </c>
      <c r="J9" s="67">
        <v>0</v>
      </c>
      <c r="K9" s="67">
        <v>0</v>
      </c>
      <c r="L9" s="67">
        <f>'Pvt.Sez Exports '!J14</f>
        <v>1916.39</v>
      </c>
      <c r="M9" s="67">
        <v>0</v>
      </c>
      <c r="N9" s="67">
        <v>0</v>
      </c>
      <c r="O9" s="67">
        <v>0</v>
      </c>
      <c r="P9" s="67">
        <v>0</v>
      </c>
      <c r="Q9" s="67">
        <v>0</v>
      </c>
      <c r="R9" s="67">
        <v>0</v>
      </c>
      <c r="S9" s="67">
        <v>0</v>
      </c>
      <c r="T9" s="67">
        <v>0</v>
      </c>
      <c r="U9" s="67">
        <v>0</v>
      </c>
      <c r="V9" s="67">
        <v>0</v>
      </c>
      <c r="W9" s="83">
        <f t="shared" si="0"/>
        <v>1916.39</v>
      </c>
      <c r="X9" s="78"/>
      <c r="Y9" s="74"/>
      <c r="Z9" s="78"/>
    </row>
    <row r="10" spans="1:26" s="75" customFormat="1" ht="39" customHeight="1" x14ac:dyDescent="0.2">
      <c r="A10" s="73">
        <v>8</v>
      </c>
      <c r="B10" s="11" t="s">
        <v>48</v>
      </c>
      <c r="C10" s="11" t="s">
        <v>49</v>
      </c>
      <c r="D10" s="133" t="s">
        <v>50</v>
      </c>
      <c r="E10" s="114" t="s">
        <v>51</v>
      </c>
      <c r="F10" s="67">
        <v>0</v>
      </c>
      <c r="G10" s="67">
        <v>0</v>
      </c>
      <c r="H10" s="67">
        <v>0</v>
      </c>
      <c r="I10" s="67">
        <v>0</v>
      </c>
      <c r="J10" s="67">
        <v>0</v>
      </c>
      <c r="K10" s="67">
        <v>0</v>
      </c>
      <c r="L10" s="67">
        <v>0</v>
      </c>
      <c r="M10" s="67">
        <v>0</v>
      </c>
      <c r="N10" s="67">
        <v>0</v>
      </c>
      <c r="O10" s="67">
        <f>'Pvt.Sez Exports '!J16</f>
        <v>0</v>
      </c>
      <c r="P10" s="67">
        <v>0</v>
      </c>
      <c r="Q10" s="67">
        <v>0</v>
      </c>
      <c r="R10" s="67">
        <v>0</v>
      </c>
      <c r="S10" s="67">
        <v>0</v>
      </c>
      <c r="T10" s="67">
        <f>'Sectorwise Pvt. Sez'!J16</f>
        <v>0</v>
      </c>
      <c r="U10" s="67">
        <v>0</v>
      </c>
      <c r="V10" s="67">
        <v>0</v>
      </c>
      <c r="W10" s="83">
        <f t="shared" si="0"/>
        <v>0</v>
      </c>
      <c r="X10" s="78"/>
      <c r="Y10" s="74"/>
      <c r="Z10" s="78"/>
    </row>
    <row r="11" spans="1:26" s="75" customFormat="1" ht="39" customHeight="1" x14ac:dyDescent="0.2">
      <c r="A11" s="73">
        <v>9</v>
      </c>
      <c r="B11" s="11" t="s">
        <v>52</v>
      </c>
      <c r="C11" s="11" t="s">
        <v>41</v>
      </c>
      <c r="D11" s="133" t="s">
        <v>53</v>
      </c>
      <c r="E11" s="114" t="s">
        <v>54</v>
      </c>
      <c r="F11" s="67">
        <v>0</v>
      </c>
      <c r="G11" s="67">
        <v>0</v>
      </c>
      <c r="H11" s="67">
        <v>0</v>
      </c>
      <c r="I11" s="67">
        <v>0</v>
      </c>
      <c r="J11" s="67">
        <v>0</v>
      </c>
      <c r="K11" s="67">
        <v>0</v>
      </c>
      <c r="L11" s="67">
        <v>0</v>
      </c>
      <c r="M11" s="67">
        <v>0</v>
      </c>
      <c r="N11" s="67">
        <v>0</v>
      </c>
      <c r="O11" s="67">
        <v>0</v>
      </c>
      <c r="P11" s="67">
        <v>0</v>
      </c>
      <c r="Q11" s="67">
        <f>'Pvt.Sez Exports '!J17</f>
        <v>2457.8180000000002</v>
      </c>
      <c r="R11" s="67">
        <v>0</v>
      </c>
      <c r="S11" s="67">
        <v>0</v>
      </c>
      <c r="T11" s="67">
        <v>0</v>
      </c>
      <c r="U11" s="67">
        <v>0</v>
      </c>
      <c r="V11" s="67">
        <v>0</v>
      </c>
      <c r="W11" s="83">
        <f t="shared" si="0"/>
        <v>2457.8180000000002</v>
      </c>
      <c r="X11" s="77"/>
      <c r="Y11" s="74"/>
      <c r="Z11" s="77"/>
    </row>
    <row r="12" spans="1:26" s="75" customFormat="1" ht="39" customHeight="1" x14ac:dyDescent="0.2">
      <c r="A12" s="73">
        <v>10</v>
      </c>
      <c r="B12" s="11" t="s">
        <v>60</v>
      </c>
      <c r="C12" s="11" t="s">
        <v>57</v>
      </c>
      <c r="D12" s="133" t="s">
        <v>61</v>
      </c>
      <c r="E12" s="114" t="s">
        <v>62</v>
      </c>
      <c r="F12" s="67">
        <v>0</v>
      </c>
      <c r="G12" s="67">
        <v>0</v>
      </c>
      <c r="H12" s="67">
        <v>0</v>
      </c>
      <c r="I12" s="67">
        <v>0</v>
      </c>
      <c r="J12" s="67">
        <v>0</v>
      </c>
      <c r="K12" s="67">
        <v>0</v>
      </c>
      <c r="L12" s="67">
        <v>0</v>
      </c>
      <c r="M12" s="67">
        <v>0</v>
      </c>
      <c r="N12" s="67">
        <v>0</v>
      </c>
      <c r="O12" s="67">
        <f>'Pvt.Sez Exports '!J18</f>
        <v>72.599000000000004</v>
      </c>
      <c r="P12" s="67">
        <v>0</v>
      </c>
      <c r="Q12" s="67">
        <v>0</v>
      </c>
      <c r="R12" s="67">
        <v>0</v>
      </c>
      <c r="S12" s="67">
        <v>0</v>
      </c>
      <c r="T12" s="67">
        <v>0</v>
      </c>
      <c r="U12" s="67">
        <v>0</v>
      </c>
      <c r="V12" s="67">
        <v>0</v>
      </c>
      <c r="W12" s="83">
        <f t="shared" si="0"/>
        <v>72.599000000000004</v>
      </c>
      <c r="X12" s="77"/>
      <c r="Y12" s="74"/>
      <c r="Z12" s="77"/>
    </row>
    <row r="13" spans="1:26" s="75" customFormat="1" ht="53.25" customHeight="1" x14ac:dyDescent="0.2">
      <c r="A13" s="73">
        <v>11</v>
      </c>
      <c r="B13" s="11" t="s">
        <v>63</v>
      </c>
      <c r="C13" s="13" t="s">
        <v>64</v>
      </c>
      <c r="D13" s="133" t="s">
        <v>65</v>
      </c>
      <c r="E13" s="114" t="s">
        <v>66</v>
      </c>
      <c r="F13" s="67">
        <v>0</v>
      </c>
      <c r="G13" s="67">
        <v>0</v>
      </c>
      <c r="H13" s="67">
        <v>0</v>
      </c>
      <c r="I13" s="67">
        <v>0</v>
      </c>
      <c r="J13" s="67">
        <v>0</v>
      </c>
      <c r="K13" s="67">
        <v>0</v>
      </c>
      <c r="L13" s="67">
        <v>0</v>
      </c>
      <c r="M13" s="67">
        <v>0</v>
      </c>
      <c r="N13" s="67">
        <v>0</v>
      </c>
      <c r="O13" s="67">
        <v>0</v>
      </c>
      <c r="P13" s="67">
        <v>0</v>
      </c>
      <c r="Q13" s="67">
        <v>0</v>
      </c>
      <c r="R13" s="67">
        <v>0</v>
      </c>
      <c r="S13" s="67">
        <v>0</v>
      </c>
      <c r="T13" s="67">
        <v>0</v>
      </c>
      <c r="U13" s="67">
        <v>0</v>
      </c>
      <c r="V13" s="67">
        <f>'Pvt.Sez Exports '!J19</f>
        <v>308.18</v>
      </c>
      <c r="W13" s="83">
        <f t="shared" si="0"/>
        <v>308.18</v>
      </c>
      <c r="X13" s="76"/>
      <c r="Y13" s="74"/>
      <c r="Z13" s="76"/>
    </row>
    <row r="14" spans="1:26" s="75" customFormat="1" ht="39" customHeight="1" x14ac:dyDescent="0.2">
      <c r="A14" s="73">
        <v>12</v>
      </c>
      <c r="B14" s="14" t="s">
        <v>248</v>
      </c>
      <c r="C14" s="14" t="s">
        <v>68</v>
      </c>
      <c r="D14" s="16" t="s">
        <v>69</v>
      </c>
      <c r="E14" s="16" t="s">
        <v>70</v>
      </c>
      <c r="F14" s="67">
        <v>0</v>
      </c>
      <c r="G14" s="67">
        <v>0</v>
      </c>
      <c r="H14" s="67">
        <v>0</v>
      </c>
      <c r="I14" s="67">
        <v>0</v>
      </c>
      <c r="J14" s="67">
        <v>0</v>
      </c>
      <c r="K14" s="67">
        <v>0</v>
      </c>
      <c r="L14" s="67">
        <v>0</v>
      </c>
      <c r="M14" s="67">
        <v>0</v>
      </c>
      <c r="N14" s="67">
        <v>0</v>
      </c>
      <c r="O14" s="67">
        <v>0</v>
      </c>
      <c r="P14" s="67">
        <v>0</v>
      </c>
      <c r="Q14" s="67">
        <v>0</v>
      </c>
      <c r="R14" s="67">
        <v>0</v>
      </c>
      <c r="S14" s="67">
        <f>'Pvt.Sez Exports '!H20</f>
        <v>0</v>
      </c>
      <c r="T14" s="67">
        <v>0</v>
      </c>
      <c r="U14" s="67">
        <v>0</v>
      </c>
      <c r="V14" s="67">
        <f>'Pvt.Sez Exports '!J20</f>
        <v>500.52</v>
      </c>
      <c r="W14" s="83">
        <f t="shared" si="0"/>
        <v>500.52</v>
      </c>
      <c r="X14" s="78"/>
      <c r="Y14" s="74"/>
      <c r="Z14" s="78"/>
    </row>
    <row r="15" spans="1:26" s="17" customFormat="1" ht="39" customHeight="1" x14ac:dyDescent="0.2">
      <c r="A15" s="73">
        <v>13</v>
      </c>
      <c r="B15" s="14" t="s">
        <v>237</v>
      </c>
      <c r="C15" s="14" t="s">
        <v>175</v>
      </c>
      <c r="D15" s="15" t="s">
        <v>20</v>
      </c>
      <c r="E15" s="16" t="s">
        <v>176</v>
      </c>
      <c r="F15" s="67">
        <v>0</v>
      </c>
      <c r="G15" s="67">
        <v>0</v>
      </c>
      <c r="H15" s="67">
        <v>0</v>
      </c>
      <c r="I15" s="67">
        <v>0</v>
      </c>
      <c r="J15" s="67">
        <v>0</v>
      </c>
      <c r="K15" s="67">
        <v>0</v>
      </c>
      <c r="L15" s="67">
        <f>'Pvt.Sez Exports '!J27</f>
        <v>430</v>
      </c>
      <c r="M15" s="67">
        <v>0</v>
      </c>
      <c r="N15" s="67">
        <v>0</v>
      </c>
      <c r="O15" s="67">
        <v>0</v>
      </c>
      <c r="P15" s="67">
        <v>0</v>
      </c>
      <c r="Q15" s="67">
        <v>0</v>
      </c>
      <c r="R15" s="67">
        <v>0</v>
      </c>
      <c r="S15" s="67">
        <v>0</v>
      </c>
      <c r="T15" s="67">
        <v>0</v>
      </c>
      <c r="U15" s="67">
        <v>0</v>
      </c>
      <c r="V15" s="67">
        <v>0</v>
      </c>
      <c r="W15" s="83">
        <f>SUM(L15:V15)</f>
        <v>430</v>
      </c>
      <c r="X15" s="77"/>
      <c r="Y15" s="74"/>
      <c r="Z15" s="77"/>
    </row>
    <row r="16" spans="1:26" s="75" customFormat="1" ht="39" customHeight="1" x14ac:dyDescent="0.2">
      <c r="A16" s="73">
        <v>14</v>
      </c>
      <c r="B16" s="11" t="s">
        <v>71</v>
      </c>
      <c r="C16" s="11" t="s">
        <v>72</v>
      </c>
      <c r="D16" s="114" t="s">
        <v>39</v>
      </c>
      <c r="E16" s="114" t="s">
        <v>73</v>
      </c>
      <c r="F16" s="67">
        <v>0</v>
      </c>
      <c r="G16" s="67">
        <v>0</v>
      </c>
      <c r="H16" s="67">
        <v>0</v>
      </c>
      <c r="I16" s="67">
        <v>0</v>
      </c>
      <c r="J16" s="67">
        <v>0</v>
      </c>
      <c r="K16" s="67">
        <v>0</v>
      </c>
      <c r="L16" s="67">
        <v>0</v>
      </c>
      <c r="M16" s="67">
        <v>0</v>
      </c>
      <c r="N16" s="67">
        <v>0</v>
      </c>
      <c r="O16" s="67">
        <v>0</v>
      </c>
      <c r="P16" s="67">
        <v>0</v>
      </c>
      <c r="Q16" s="67">
        <f>'Pvt.Sez Exports '!J21</f>
        <v>9.51</v>
      </c>
      <c r="R16" s="67">
        <v>0</v>
      </c>
      <c r="S16" s="67">
        <v>0</v>
      </c>
      <c r="T16" s="67">
        <v>0</v>
      </c>
      <c r="U16" s="67">
        <v>0</v>
      </c>
      <c r="V16" s="67">
        <v>0</v>
      </c>
      <c r="W16" s="83">
        <f t="shared" si="0"/>
        <v>9.51</v>
      </c>
      <c r="X16" s="76"/>
      <c r="Y16" s="74"/>
      <c r="Z16" s="76"/>
    </row>
    <row r="17" spans="1:26" ht="39" customHeight="1" x14ac:dyDescent="0.2">
      <c r="A17" s="73">
        <v>15</v>
      </c>
      <c r="B17" s="14" t="s">
        <v>74</v>
      </c>
      <c r="C17" s="14" t="s">
        <v>75</v>
      </c>
      <c r="D17" s="15" t="s">
        <v>67</v>
      </c>
      <c r="E17" s="16" t="s">
        <v>76</v>
      </c>
      <c r="F17" s="67">
        <f>'Pvt.Sez Exports '!J22</f>
        <v>0</v>
      </c>
      <c r="G17" s="67">
        <v>0</v>
      </c>
      <c r="H17" s="67">
        <v>0</v>
      </c>
      <c r="I17" s="67">
        <v>0</v>
      </c>
      <c r="J17" s="67">
        <v>0</v>
      </c>
      <c r="K17" s="67">
        <v>0</v>
      </c>
      <c r="L17" s="67">
        <v>0</v>
      </c>
      <c r="M17" s="67">
        <v>0</v>
      </c>
      <c r="N17" s="67">
        <v>0</v>
      </c>
      <c r="O17" s="67">
        <v>0</v>
      </c>
      <c r="P17" s="67">
        <v>0</v>
      </c>
      <c r="Q17" s="67">
        <v>0</v>
      </c>
      <c r="R17" s="67">
        <v>0</v>
      </c>
      <c r="S17" s="67">
        <v>0</v>
      </c>
      <c r="T17" s="67">
        <v>0</v>
      </c>
      <c r="U17" s="67">
        <v>0</v>
      </c>
      <c r="V17" s="67">
        <v>0</v>
      </c>
      <c r="W17" s="83">
        <f t="shared" si="0"/>
        <v>0</v>
      </c>
      <c r="X17" s="77"/>
      <c r="Y17" s="74"/>
      <c r="Z17" s="77"/>
    </row>
    <row r="18" spans="1:26" ht="39" customHeight="1" x14ac:dyDescent="0.2">
      <c r="A18" s="73">
        <v>16</v>
      </c>
      <c r="B18" s="14" t="s">
        <v>152</v>
      </c>
      <c r="C18" s="69" t="s">
        <v>41</v>
      </c>
      <c r="D18" s="16" t="s">
        <v>5</v>
      </c>
      <c r="E18" s="67" t="s">
        <v>226</v>
      </c>
      <c r="F18" s="67">
        <v>0</v>
      </c>
      <c r="G18" s="67">
        <f>'Pvt.Sez Exports '!J23</f>
        <v>42.73</v>
      </c>
      <c r="H18" s="67">
        <v>0</v>
      </c>
      <c r="I18" s="67">
        <v>0</v>
      </c>
      <c r="J18" s="67">
        <v>0</v>
      </c>
      <c r="K18" s="67">
        <v>0</v>
      </c>
      <c r="L18" s="67">
        <v>0</v>
      </c>
      <c r="M18" s="67">
        <v>0</v>
      </c>
      <c r="N18" s="67">
        <v>0</v>
      </c>
      <c r="O18" s="67">
        <v>0</v>
      </c>
      <c r="P18" s="67">
        <v>0</v>
      </c>
      <c r="Q18" s="67">
        <v>0</v>
      </c>
      <c r="R18" s="67">
        <v>0</v>
      </c>
      <c r="S18" s="67">
        <v>0</v>
      </c>
      <c r="T18" s="67">
        <v>0</v>
      </c>
      <c r="U18" s="67">
        <v>0</v>
      </c>
      <c r="V18" s="67">
        <v>0</v>
      </c>
      <c r="W18" s="83">
        <f t="shared" si="0"/>
        <v>42.73</v>
      </c>
      <c r="X18" s="77"/>
      <c r="Y18" s="74"/>
      <c r="Z18" s="77"/>
    </row>
    <row r="19" spans="1:26" s="17" customFormat="1" ht="39" customHeight="1" x14ac:dyDescent="0.2">
      <c r="A19" s="73">
        <v>17</v>
      </c>
      <c r="B19" s="11" t="s">
        <v>268</v>
      </c>
      <c r="C19" s="11" t="s">
        <v>34</v>
      </c>
      <c r="D19" s="16" t="s">
        <v>5</v>
      </c>
      <c r="E19" s="114" t="s">
        <v>15</v>
      </c>
      <c r="F19" s="67">
        <v>0</v>
      </c>
      <c r="G19" s="67">
        <f>'Pvt.Sez Exports '!J24</f>
        <v>18.23</v>
      </c>
      <c r="H19" s="67">
        <v>0</v>
      </c>
      <c r="I19" s="67">
        <v>0</v>
      </c>
      <c r="J19" s="67">
        <v>0</v>
      </c>
      <c r="K19" s="67">
        <v>0</v>
      </c>
      <c r="L19" s="67">
        <v>0</v>
      </c>
      <c r="M19" s="67">
        <v>0</v>
      </c>
      <c r="N19" s="67">
        <v>0</v>
      </c>
      <c r="O19" s="67">
        <v>0</v>
      </c>
      <c r="P19" s="67">
        <v>0</v>
      </c>
      <c r="Q19" s="67">
        <v>0</v>
      </c>
      <c r="R19" s="67">
        <v>0</v>
      </c>
      <c r="S19" s="67">
        <v>0</v>
      </c>
      <c r="T19" s="67">
        <v>0</v>
      </c>
      <c r="U19" s="67">
        <v>0</v>
      </c>
      <c r="V19" s="67">
        <v>0</v>
      </c>
      <c r="W19" s="83">
        <f t="shared" si="0"/>
        <v>18.23</v>
      </c>
      <c r="X19" s="76"/>
      <c r="Y19" s="74"/>
      <c r="Z19" s="76"/>
    </row>
    <row r="20" spans="1:26" s="17" customFormat="1" ht="39" customHeight="1" x14ac:dyDescent="0.2">
      <c r="A20" s="73">
        <v>18</v>
      </c>
      <c r="B20" s="11" t="s">
        <v>56</v>
      </c>
      <c r="C20" s="11" t="s">
        <v>57</v>
      </c>
      <c r="D20" s="133" t="s">
        <v>39</v>
      </c>
      <c r="E20" s="114" t="s">
        <v>58</v>
      </c>
      <c r="F20" s="67">
        <v>0</v>
      </c>
      <c r="G20" s="67">
        <v>0</v>
      </c>
      <c r="H20" s="67">
        <v>0</v>
      </c>
      <c r="I20" s="67">
        <v>1.22</v>
      </c>
      <c r="J20" s="67">
        <v>735.35199999999998</v>
      </c>
      <c r="K20" s="67">
        <v>0</v>
      </c>
      <c r="L20" s="67">
        <v>1973.67</v>
      </c>
      <c r="M20" s="67">
        <v>0</v>
      </c>
      <c r="N20" s="67">
        <v>0</v>
      </c>
      <c r="O20" s="67">
        <v>0</v>
      </c>
      <c r="P20" s="67">
        <v>0</v>
      </c>
      <c r="Q20" s="67">
        <v>168.93</v>
      </c>
      <c r="R20" s="67">
        <v>0</v>
      </c>
      <c r="S20" s="67">
        <v>0</v>
      </c>
      <c r="T20" s="67">
        <v>0</v>
      </c>
      <c r="U20" s="67">
        <v>0</v>
      </c>
      <c r="V20" s="67">
        <v>0</v>
      </c>
      <c r="W20" s="83">
        <f>SUM(F20:V20)</f>
        <v>2879.172</v>
      </c>
      <c r="X20" s="77"/>
      <c r="Y20" s="74"/>
      <c r="Z20" s="77"/>
    </row>
    <row r="21" spans="1:26" ht="39" customHeight="1" x14ac:dyDescent="0.2">
      <c r="A21" s="73">
        <v>19</v>
      </c>
      <c r="B21" s="11" t="s">
        <v>40</v>
      </c>
      <c r="C21" s="11" t="s">
        <v>30</v>
      </c>
      <c r="D21" s="133" t="s">
        <v>39</v>
      </c>
      <c r="E21" s="114" t="s">
        <v>182</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f>'Pvt.Sez Exports '!J13</f>
        <v>0</v>
      </c>
      <c r="W21" s="83">
        <f t="shared" si="0"/>
        <v>0</v>
      </c>
      <c r="X21" s="77"/>
      <c r="Y21" s="74"/>
      <c r="Z21" s="77"/>
    </row>
    <row r="22" spans="1:26" s="17" customFormat="1" ht="39" customHeight="1" x14ac:dyDescent="0.2">
      <c r="A22" s="73">
        <v>20</v>
      </c>
      <c r="B22" s="11" t="s">
        <v>45</v>
      </c>
      <c r="C22" s="11" t="s">
        <v>46</v>
      </c>
      <c r="D22" s="11" t="s">
        <v>39</v>
      </c>
      <c r="E22" s="321" t="s">
        <v>214</v>
      </c>
      <c r="F22" s="67">
        <v>0</v>
      </c>
      <c r="G22" s="67">
        <v>0</v>
      </c>
      <c r="H22" s="67">
        <v>0</v>
      </c>
      <c r="I22" s="67"/>
      <c r="J22" s="67">
        <v>618.64</v>
      </c>
      <c r="K22" s="67">
        <v>0</v>
      </c>
      <c r="L22" s="67">
        <v>150.18</v>
      </c>
      <c r="M22" s="67">
        <v>0</v>
      </c>
      <c r="N22" s="67">
        <v>4.2300000000000004</v>
      </c>
      <c r="O22" s="67">
        <v>0</v>
      </c>
      <c r="P22" s="67">
        <v>12.45</v>
      </c>
      <c r="Q22" s="67">
        <v>83.84</v>
      </c>
      <c r="R22" s="67">
        <v>0</v>
      </c>
      <c r="S22" s="67">
        <v>18.23</v>
      </c>
      <c r="T22" s="67">
        <v>54.34</v>
      </c>
      <c r="U22" s="67">
        <v>0</v>
      </c>
      <c r="V22" s="67">
        <v>172.71</v>
      </c>
      <c r="W22" s="67">
        <f t="shared" ref="W22:W27" si="1">SUM(F22:V22)</f>
        <v>1114.6200000000001</v>
      </c>
      <c r="X22" s="150"/>
      <c r="Y22" s="18"/>
      <c r="Z22" s="150"/>
    </row>
    <row r="23" spans="1:26" s="17" customFormat="1" ht="39" customHeight="1" x14ac:dyDescent="0.2">
      <c r="A23" s="73">
        <v>21</v>
      </c>
      <c r="B23" s="139" t="s">
        <v>177</v>
      </c>
      <c r="C23" s="137" t="s">
        <v>238</v>
      </c>
      <c r="D23" s="137" t="s">
        <v>39</v>
      </c>
      <c r="E23" s="322" t="s">
        <v>178</v>
      </c>
      <c r="F23" s="67">
        <v>0</v>
      </c>
      <c r="G23" s="67">
        <v>0</v>
      </c>
      <c r="H23" s="67">
        <v>0</v>
      </c>
      <c r="I23" s="67">
        <v>0</v>
      </c>
      <c r="J23" s="67">
        <v>212.66</v>
      </c>
      <c r="K23" s="67">
        <v>0</v>
      </c>
      <c r="L23" s="304">
        <v>1637.96</v>
      </c>
      <c r="M23" s="67">
        <v>0</v>
      </c>
      <c r="N23" s="67">
        <v>0</v>
      </c>
      <c r="O23" s="67">
        <v>0</v>
      </c>
      <c r="P23" s="67">
        <v>0</v>
      </c>
      <c r="Q23" s="67">
        <v>0</v>
      </c>
      <c r="R23" s="67">
        <v>0</v>
      </c>
      <c r="S23" s="67">
        <v>8</v>
      </c>
      <c r="T23" s="67">
        <v>0</v>
      </c>
      <c r="U23" s="67">
        <v>0</v>
      </c>
      <c r="V23" s="67">
        <v>3743.16</v>
      </c>
      <c r="W23" s="67">
        <f t="shared" si="1"/>
        <v>5601.78</v>
      </c>
      <c r="X23" s="150"/>
      <c r="Y23" s="18"/>
      <c r="Z23" s="150"/>
    </row>
    <row r="24" spans="1:26" s="17" customFormat="1" ht="39" customHeight="1" x14ac:dyDescent="0.2">
      <c r="A24" s="132">
        <v>22</v>
      </c>
      <c r="B24" s="11" t="s">
        <v>273</v>
      </c>
      <c r="C24" s="11" t="s">
        <v>30</v>
      </c>
      <c r="D24" s="305" t="s">
        <v>5</v>
      </c>
      <c r="E24" s="321" t="s">
        <v>282</v>
      </c>
      <c r="F24" s="67"/>
      <c r="G24" s="67">
        <f>'Pvt.Sez Exports '!J28</f>
        <v>35.21</v>
      </c>
      <c r="H24" s="67"/>
      <c r="I24" s="67"/>
      <c r="J24" s="67"/>
      <c r="K24" s="67"/>
      <c r="L24" s="304"/>
      <c r="M24" s="67"/>
      <c r="N24" s="67"/>
      <c r="O24" s="67"/>
      <c r="P24" s="67"/>
      <c r="Q24" s="67"/>
      <c r="R24" s="67"/>
      <c r="S24" s="67"/>
      <c r="T24" s="67"/>
      <c r="U24" s="67"/>
      <c r="V24" s="67"/>
      <c r="W24" s="67">
        <f t="shared" si="1"/>
        <v>35.21</v>
      </c>
      <c r="X24" s="150"/>
      <c r="Y24" s="18"/>
      <c r="Z24" s="150"/>
    </row>
    <row r="25" spans="1:26" s="17" customFormat="1" ht="39" customHeight="1" x14ac:dyDescent="0.2">
      <c r="A25" s="132">
        <v>23</v>
      </c>
      <c r="B25" s="11" t="s">
        <v>272</v>
      </c>
      <c r="C25" s="11" t="s">
        <v>46</v>
      </c>
      <c r="D25" s="305" t="s">
        <v>53</v>
      </c>
      <c r="E25" s="321" t="s">
        <v>283</v>
      </c>
      <c r="F25" s="67"/>
      <c r="G25" s="67"/>
      <c r="H25" s="67"/>
      <c r="I25" s="67"/>
      <c r="J25" s="67"/>
      <c r="K25" s="67"/>
      <c r="L25" s="304"/>
      <c r="M25" s="67"/>
      <c r="N25" s="67"/>
      <c r="O25" s="67"/>
      <c r="P25" s="67"/>
      <c r="Q25" s="67">
        <f>'Pvt.Sez Exports '!J29</f>
        <v>181.35</v>
      </c>
      <c r="R25" s="67"/>
      <c r="S25" s="67"/>
      <c r="T25" s="67"/>
      <c r="U25" s="67"/>
      <c r="V25" s="67"/>
      <c r="W25" s="67">
        <f t="shared" si="1"/>
        <v>181.35</v>
      </c>
      <c r="X25" s="150"/>
      <c r="Y25" s="18"/>
      <c r="Z25" s="150"/>
    </row>
    <row r="26" spans="1:26" s="17" customFormat="1" ht="39" customHeight="1" x14ac:dyDescent="0.2">
      <c r="A26" s="132">
        <v>24</v>
      </c>
      <c r="B26" s="11" t="s">
        <v>271</v>
      </c>
      <c r="C26" s="11" t="s">
        <v>30</v>
      </c>
      <c r="D26" s="305" t="s">
        <v>20</v>
      </c>
      <c r="E26" s="321" t="s">
        <v>284</v>
      </c>
      <c r="F26" s="67"/>
      <c r="G26" s="67"/>
      <c r="H26" s="67"/>
      <c r="I26" s="67"/>
      <c r="J26" s="67"/>
      <c r="K26" s="67"/>
      <c r="L26" s="304">
        <f>'Pvt.Sez Exports '!J30</f>
        <v>1112.6099999999999</v>
      </c>
      <c r="M26" s="67"/>
      <c r="N26" s="67"/>
      <c r="O26" s="67"/>
      <c r="P26" s="67"/>
      <c r="Q26" s="67"/>
      <c r="R26" s="67"/>
      <c r="S26" s="67"/>
      <c r="T26" s="67"/>
      <c r="U26" s="67"/>
      <c r="V26" s="67"/>
      <c r="W26" s="67">
        <f t="shared" si="1"/>
        <v>1112.6099999999999</v>
      </c>
      <c r="X26" s="150"/>
      <c r="Y26" s="18"/>
      <c r="Z26" s="150"/>
    </row>
    <row r="27" spans="1:26" s="17" customFormat="1" ht="39" customHeight="1" x14ac:dyDescent="0.2">
      <c r="A27" s="132">
        <v>25</v>
      </c>
      <c r="B27" s="11" t="s">
        <v>293</v>
      </c>
      <c r="C27" s="11" t="s">
        <v>294</v>
      </c>
      <c r="D27" s="104" t="s">
        <v>5</v>
      </c>
      <c r="E27" s="325" t="s">
        <v>295</v>
      </c>
      <c r="G27" s="67">
        <f>'Pvt.Sez Exports '!J31</f>
        <v>358.99</v>
      </c>
      <c r="H27" s="67"/>
      <c r="I27" s="67"/>
      <c r="J27" s="67"/>
      <c r="K27" s="67"/>
      <c r="L27" s="304"/>
      <c r="M27" s="67"/>
      <c r="N27" s="67"/>
      <c r="O27" s="67"/>
      <c r="P27" s="67"/>
      <c r="Q27" s="67"/>
      <c r="R27" s="67"/>
      <c r="S27" s="67"/>
      <c r="T27" s="67"/>
      <c r="U27" s="67"/>
      <c r="V27" s="67"/>
      <c r="W27" s="67">
        <f t="shared" si="1"/>
        <v>358.99</v>
      </c>
      <c r="X27" s="150"/>
      <c r="Y27" s="18"/>
      <c r="Z27" s="150"/>
    </row>
    <row r="28" spans="1:26" s="17" customFormat="1" ht="28.5" customHeight="1" x14ac:dyDescent="0.2">
      <c r="A28" s="73"/>
      <c r="B28" s="138" t="s">
        <v>259</v>
      </c>
      <c r="C28" s="137"/>
      <c r="D28" s="137"/>
      <c r="E28" s="137"/>
      <c r="F28" s="67"/>
      <c r="G28" s="67"/>
      <c r="H28" s="67"/>
      <c r="I28" s="67"/>
      <c r="J28" s="67"/>
      <c r="K28" s="67"/>
      <c r="L28" s="67"/>
      <c r="M28" s="67"/>
      <c r="N28" s="67"/>
      <c r="O28" s="67"/>
      <c r="P28" s="67"/>
      <c r="Q28" s="67"/>
      <c r="R28" s="67"/>
      <c r="S28" s="67"/>
      <c r="T28" s="67"/>
      <c r="U28" s="67"/>
      <c r="V28" s="67"/>
      <c r="W28" s="67"/>
      <c r="X28" s="150"/>
      <c r="Y28" s="18"/>
      <c r="Z28" s="150"/>
    </row>
    <row r="29" spans="1:26" s="17" customFormat="1" ht="39" customHeight="1" x14ac:dyDescent="0.2">
      <c r="A29" s="73">
        <v>26</v>
      </c>
      <c r="B29" s="70" t="s">
        <v>145</v>
      </c>
      <c r="C29" s="70" t="s">
        <v>146</v>
      </c>
      <c r="D29" s="68" t="s">
        <v>14</v>
      </c>
      <c r="E29" s="16" t="s">
        <v>147</v>
      </c>
      <c r="F29" s="67">
        <v>0</v>
      </c>
      <c r="G29" s="67">
        <v>0</v>
      </c>
      <c r="H29" s="67">
        <v>0</v>
      </c>
      <c r="I29" s="67">
        <v>0</v>
      </c>
      <c r="J29" s="67">
        <v>0</v>
      </c>
      <c r="K29" s="67">
        <v>0</v>
      </c>
      <c r="L29" s="67">
        <v>0</v>
      </c>
      <c r="M29" s="67">
        <v>0</v>
      </c>
      <c r="N29" s="67">
        <v>0</v>
      </c>
      <c r="O29" s="67">
        <v>0</v>
      </c>
      <c r="P29" s="67">
        <v>0</v>
      </c>
      <c r="Q29" s="67">
        <v>0</v>
      </c>
      <c r="R29" s="67">
        <f>'Pvt.Sez Exports '!J33</f>
        <v>0</v>
      </c>
      <c r="S29" s="67">
        <v>0</v>
      </c>
      <c r="T29" s="67">
        <v>0</v>
      </c>
      <c r="U29" s="67">
        <v>0</v>
      </c>
      <c r="V29" s="67">
        <v>0</v>
      </c>
      <c r="W29" s="67">
        <f>SUM(F29:V29)</f>
        <v>0</v>
      </c>
      <c r="X29" s="151"/>
      <c r="Y29" s="18"/>
      <c r="Z29" s="151"/>
    </row>
    <row r="30" spans="1:26" s="80" customFormat="1" ht="39" customHeight="1" x14ac:dyDescent="0.2">
      <c r="A30" s="84"/>
      <c r="B30" s="368" t="s">
        <v>8</v>
      </c>
      <c r="C30" s="368"/>
      <c r="D30" s="368"/>
      <c r="E30" s="368"/>
      <c r="F30" s="71">
        <f>SUM(F3:F23)</f>
        <v>0</v>
      </c>
      <c r="G30" s="71">
        <f>SUM(G3:G29)</f>
        <v>605.29</v>
      </c>
      <c r="H30" s="71">
        <f t="shared" ref="H30:V30" si="2">SUM(H3:H29)</f>
        <v>0</v>
      </c>
      <c r="I30" s="71">
        <f t="shared" si="2"/>
        <v>1.22</v>
      </c>
      <c r="J30" s="71">
        <f t="shared" si="2"/>
        <v>1566.652</v>
      </c>
      <c r="K30" s="71">
        <f t="shared" si="2"/>
        <v>0</v>
      </c>
      <c r="L30" s="71">
        <f t="shared" si="2"/>
        <v>11119.04</v>
      </c>
      <c r="M30" s="71">
        <f t="shared" si="2"/>
        <v>0</v>
      </c>
      <c r="N30" s="71">
        <f t="shared" si="2"/>
        <v>4.2300000000000004</v>
      </c>
      <c r="O30" s="71">
        <f t="shared" si="2"/>
        <v>1004.869</v>
      </c>
      <c r="P30" s="71">
        <f t="shared" si="2"/>
        <v>12.45</v>
      </c>
      <c r="Q30" s="71">
        <f t="shared" si="2"/>
        <v>2901.4480000000003</v>
      </c>
      <c r="R30" s="71">
        <f t="shared" si="2"/>
        <v>0</v>
      </c>
      <c r="S30" s="71">
        <f t="shared" si="2"/>
        <v>26.23</v>
      </c>
      <c r="T30" s="71">
        <f t="shared" si="2"/>
        <v>1713.1499999999999</v>
      </c>
      <c r="U30" s="71">
        <f t="shared" si="2"/>
        <v>0</v>
      </c>
      <c r="V30" s="71">
        <f t="shared" si="2"/>
        <v>4724.57</v>
      </c>
      <c r="W30" s="85">
        <f>SUM(F30:V30)</f>
        <v>23679.149000000001</v>
      </c>
      <c r="X30" s="78"/>
      <c r="Y30" s="79"/>
      <c r="Z30" s="78"/>
    </row>
    <row r="31" spans="1:26" x14ac:dyDescent="0.2">
      <c r="X31" s="76"/>
      <c r="Y31" s="82"/>
      <c r="Z31" s="76"/>
    </row>
    <row r="32" spans="1:26" x14ac:dyDescent="0.2">
      <c r="X32" s="82"/>
    </row>
  </sheetData>
  <mergeCells count="2">
    <mergeCell ref="A1:W1"/>
    <mergeCell ref="B30:E30"/>
  </mergeCells>
  <pageMargins left="0.23622047244094491" right="0.23622047244094491" top="0.74803149606299213" bottom="0.47244094488188981" header="0.31496062992125984" footer="0.31496062992125984"/>
  <pageSetup paperSize="9" scale="73" orientation="landscape" r:id="rId1"/>
  <rowBreaks count="1" manualBreakCount="1">
    <brk id="14"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topLeftCell="A9" zoomScale="80" zoomScaleSheetLayoutView="80" workbookViewId="0">
      <selection sqref="A1:F22"/>
    </sheetView>
  </sheetViews>
  <sheetFormatPr defaultRowHeight="15" x14ac:dyDescent="0.25"/>
  <cols>
    <col min="2" max="2" width="40.140625" style="2" customWidth="1"/>
    <col min="3" max="3" width="25.140625" style="6" customWidth="1"/>
    <col min="4" max="4" width="25.7109375" style="6" customWidth="1"/>
    <col min="5" max="5" width="33" style="6" customWidth="1"/>
    <col min="6" max="6" width="20" style="6" customWidth="1"/>
    <col min="7" max="8" width="33.7109375" customWidth="1"/>
  </cols>
  <sheetData>
    <row r="1" spans="1:10" ht="15.75" x14ac:dyDescent="0.25">
      <c r="A1" s="64"/>
      <c r="B1" s="64"/>
      <c r="C1" s="64"/>
      <c r="D1" s="64"/>
      <c r="E1" s="369" t="s">
        <v>190</v>
      </c>
      <c r="F1" s="369"/>
    </row>
    <row r="2" spans="1:10" ht="68.25" customHeight="1" x14ac:dyDescent="0.25">
      <c r="A2" s="370" t="s">
        <v>314</v>
      </c>
      <c r="B2" s="371"/>
      <c r="C2" s="371"/>
      <c r="D2" s="371"/>
      <c r="E2" s="371"/>
      <c r="F2" s="372"/>
    </row>
    <row r="3" spans="1:10" x14ac:dyDescent="0.25">
      <c r="A3" s="373" t="s">
        <v>191</v>
      </c>
      <c r="B3" s="373"/>
      <c r="C3" s="373"/>
      <c r="D3" s="373"/>
      <c r="E3" s="373"/>
      <c r="F3" s="373"/>
    </row>
    <row r="4" spans="1:10" ht="55.5" customHeight="1" x14ac:dyDescent="0.25">
      <c r="A4" s="92" t="s">
        <v>192</v>
      </c>
      <c r="B4" s="86" t="s">
        <v>193</v>
      </c>
      <c r="C4" s="87" t="s">
        <v>194</v>
      </c>
      <c r="D4" s="87" t="s">
        <v>195</v>
      </c>
      <c r="E4" s="87" t="s">
        <v>196</v>
      </c>
      <c r="F4" s="88" t="s">
        <v>8</v>
      </c>
    </row>
    <row r="5" spans="1:10" ht="20.25" customHeight="1" x14ac:dyDescent="0.25">
      <c r="A5" s="292">
        <v>1</v>
      </c>
      <c r="B5" s="293" t="s">
        <v>55</v>
      </c>
      <c r="C5" s="294">
        <f>'Sectorwise VSEZ'!F3</f>
        <v>0</v>
      </c>
      <c r="D5" s="294">
        <v>0</v>
      </c>
      <c r="E5" s="295">
        <f>'Sectorwise Pvt. Sez'!F30</f>
        <v>0</v>
      </c>
      <c r="F5" s="294">
        <f t="shared" ref="F5:F21" si="0">SUM(C5:E5)</f>
        <v>0</v>
      </c>
      <c r="G5" s="3"/>
      <c r="H5" s="3"/>
      <c r="I5" s="3"/>
      <c r="J5" s="3"/>
    </row>
    <row r="6" spans="1:10" ht="32.25" customHeight="1" x14ac:dyDescent="0.25">
      <c r="A6" s="292">
        <v>2</v>
      </c>
      <c r="B6" s="293" t="s">
        <v>197</v>
      </c>
      <c r="C6" s="294">
        <f>'Sectorwise VSEZ'!G3</f>
        <v>27.16</v>
      </c>
      <c r="D6" s="294">
        <v>0</v>
      </c>
      <c r="E6" s="296">
        <f>'Sectorwise Pvt. Sez'!G30</f>
        <v>605.29</v>
      </c>
      <c r="F6" s="294">
        <f t="shared" si="0"/>
        <v>632.44999999999993</v>
      </c>
      <c r="G6" s="3"/>
      <c r="H6" s="3"/>
      <c r="I6" s="3"/>
      <c r="J6" s="3"/>
    </row>
    <row r="7" spans="1:10" ht="34.5" customHeight="1" x14ac:dyDescent="0.25">
      <c r="A7" s="292">
        <v>3</v>
      </c>
      <c r="B7" s="293" t="s">
        <v>198</v>
      </c>
      <c r="C7" s="294">
        <f>'Sectorwise VSEZ'!H3</f>
        <v>0</v>
      </c>
      <c r="D7" s="294">
        <v>0</v>
      </c>
      <c r="E7" s="295">
        <f>'Sectorwise Pvt. Sez'!H30</f>
        <v>0</v>
      </c>
      <c r="F7" s="294">
        <f t="shared" si="0"/>
        <v>0</v>
      </c>
      <c r="G7" s="3"/>
      <c r="H7" s="3"/>
      <c r="I7" s="3"/>
      <c r="J7" s="3"/>
    </row>
    <row r="8" spans="1:10" ht="24" customHeight="1" x14ac:dyDescent="0.25">
      <c r="A8" s="292">
        <v>4</v>
      </c>
      <c r="B8" s="293" t="s">
        <v>199</v>
      </c>
      <c r="C8" s="294">
        <f>'Sectorwise VSEZ'!I3</f>
        <v>92.016999999999996</v>
      </c>
      <c r="D8" s="294">
        <v>0</v>
      </c>
      <c r="E8" s="295">
        <f>'Sectorwise Pvt. Sez'!I30</f>
        <v>1.22</v>
      </c>
      <c r="F8" s="294">
        <f t="shared" si="0"/>
        <v>93.236999999999995</v>
      </c>
      <c r="G8" s="3"/>
      <c r="H8" s="3"/>
      <c r="I8" s="3"/>
      <c r="J8" s="3"/>
    </row>
    <row r="9" spans="1:10" ht="23.25" customHeight="1" x14ac:dyDescent="0.25">
      <c r="A9" s="292">
        <v>5</v>
      </c>
      <c r="B9" s="293" t="s">
        <v>200</v>
      </c>
      <c r="C9" s="294">
        <f>'Sectorwise VSEZ'!J3</f>
        <v>115.47</v>
      </c>
      <c r="D9" s="294">
        <v>0</v>
      </c>
      <c r="E9" s="295">
        <f>'Sectorwise Pvt. Sez'!J30</f>
        <v>1566.652</v>
      </c>
      <c r="F9" s="294">
        <f t="shared" si="0"/>
        <v>1682.1220000000001</v>
      </c>
      <c r="G9" s="3"/>
      <c r="H9" s="3"/>
      <c r="I9" s="3"/>
      <c r="J9" s="3"/>
    </row>
    <row r="10" spans="1:10" ht="23.25" customHeight="1" x14ac:dyDescent="0.25">
      <c r="A10" s="292">
        <v>6</v>
      </c>
      <c r="B10" s="293" t="s">
        <v>201</v>
      </c>
      <c r="C10" s="294">
        <f>'Sectorwise VSEZ'!K3</f>
        <v>92.525999999999996</v>
      </c>
      <c r="D10" s="294">
        <v>0</v>
      </c>
      <c r="E10" s="295">
        <f>'Sectorwise Pvt. Sez'!K30</f>
        <v>0</v>
      </c>
      <c r="F10" s="294">
        <f t="shared" si="0"/>
        <v>92.525999999999996</v>
      </c>
      <c r="G10" s="3"/>
      <c r="H10" s="3"/>
      <c r="I10" s="3"/>
      <c r="J10" s="3"/>
    </row>
    <row r="11" spans="1:10" ht="64.5" customHeight="1" x14ac:dyDescent="0.25">
      <c r="A11" s="292">
        <v>7</v>
      </c>
      <c r="B11" s="293" t="s">
        <v>202</v>
      </c>
      <c r="C11" s="294">
        <f>'Sectorwise VSEZ'!L3</f>
        <v>3084.3389999999999</v>
      </c>
      <c r="D11" s="294">
        <v>0</v>
      </c>
      <c r="E11" s="297">
        <f>'Sectorwise Pvt. Sez'!L30</f>
        <v>11119.04</v>
      </c>
      <c r="F11" s="294">
        <f t="shared" si="0"/>
        <v>14203.379000000001</v>
      </c>
      <c r="G11" s="3"/>
      <c r="H11" s="3"/>
      <c r="I11" s="3"/>
      <c r="J11" s="3"/>
    </row>
    <row r="12" spans="1:10" x14ac:dyDescent="0.25">
      <c r="A12" s="292">
        <v>8</v>
      </c>
      <c r="B12" s="293" t="s">
        <v>203</v>
      </c>
      <c r="C12" s="294">
        <f>'Sectorwise VSEZ'!M3</f>
        <v>0</v>
      </c>
      <c r="D12" s="294">
        <v>0</v>
      </c>
      <c r="E12" s="295">
        <f>'Sectorwise Pvt. Sez'!M30</f>
        <v>0</v>
      </c>
      <c r="F12" s="294">
        <f t="shared" si="0"/>
        <v>0</v>
      </c>
      <c r="G12" s="3"/>
      <c r="H12" s="3"/>
      <c r="I12" s="3"/>
      <c r="J12" s="3"/>
    </row>
    <row r="13" spans="1:10" ht="33" customHeight="1" x14ac:dyDescent="0.25">
      <c r="A13" s="292">
        <v>9</v>
      </c>
      <c r="B13" s="293" t="s">
        <v>204</v>
      </c>
      <c r="C13" s="294">
        <f>'Sectorwise VSEZ'!N3</f>
        <v>0</v>
      </c>
      <c r="D13" s="294">
        <v>0</v>
      </c>
      <c r="E13" s="295">
        <f>'Sectorwise Pvt. Sez'!N30</f>
        <v>4.2300000000000004</v>
      </c>
      <c r="F13" s="294">
        <f t="shared" si="0"/>
        <v>4.2300000000000004</v>
      </c>
      <c r="G13" s="3"/>
      <c r="H13" s="3"/>
      <c r="I13" s="3"/>
      <c r="J13" s="3"/>
    </row>
    <row r="14" spans="1:10" ht="39.75" customHeight="1" x14ac:dyDescent="0.25">
      <c r="A14" s="292">
        <v>10</v>
      </c>
      <c r="B14" s="293" t="s">
        <v>205</v>
      </c>
      <c r="C14" s="294">
        <f>'Sectorwise VSEZ'!O3</f>
        <v>0</v>
      </c>
      <c r="D14" s="294">
        <v>0</v>
      </c>
      <c r="E14" s="295">
        <f>'Sectorwise Pvt. Sez'!O30</f>
        <v>1004.869</v>
      </c>
      <c r="F14" s="294">
        <f t="shared" si="0"/>
        <v>1004.869</v>
      </c>
      <c r="G14" s="3"/>
      <c r="H14" s="3"/>
      <c r="I14" s="3"/>
      <c r="J14" s="3"/>
    </row>
    <row r="15" spans="1:10" ht="39.75" customHeight="1" x14ac:dyDescent="0.25">
      <c r="A15" s="292">
        <v>11</v>
      </c>
      <c r="B15" s="293" t="s">
        <v>167</v>
      </c>
      <c r="C15" s="294">
        <f>'Sectorwise VSEZ'!P3</f>
        <v>0</v>
      </c>
      <c r="D15" s="294"/>
      <c r="E15" s="295">
        <f>'Sectorwise Pvt. Sez'!P30</f>
        <v>12.45</v>
      </c>
      <c r="F15" s="294">
        <f t="shared" si="0"/>
        <v>12.45</v>
      </c>
      <c r="G15" s="3"/>
      <c r="H15" s="3"/>
      <c r="I15" s="3"/>
      <c r="J15" s="3"/>
    </row>
    <row r="16" spans="1:10" ht="32.25" customHeight="1" x14ac:dyDescent="0.25">
      <c r="A16" s="292">
        <v>12</v>
      </c>
      <c r="B16" s="293" t="s">
        <v>206</v>
      </c>
      <c r="C16" s="294">
        <f>'Sectorwise VSEZ'!Q3</f>
        <v>0</v>
      </c>
      <c r="D16" s="294">
        <v>0</v>
      </c>
      <c r="E16" s="295">
        <f>'Sectorwise Pvt. Sez'!Q30</f>
        <v>2901.4480000000003</v>
      </c>
      <c r="F16" s="294">
        <f t="shared" si="0"/>
        <v>2901.4480000000003</v>
      </c>
      <c r="G16" s="3"/>
      <c r="H16" s="3"/>
      <c r="I16" s="3"/>
      <c r="J16" s="3"/>
    </row>
    <row r="17" spans="1:10" ht="33" customHeight="1" x14ac:dyDescent="0.25">
      <c r="A17" s="292">
        <v>13</v>
      </c>
      <c r="B17" s="293" t="s">
        <v>207</v>
      </c>
      <c r="C17" s="294">
        <f>'Sectorwise VSEZ'!R3</f>
        <v>0</v>
      </c>
      <c r="D17" s="294">
        <v>0</v>
      </c>
      <c r="E17" s="295">
        <f>'Sectorwise Pvt. Sez'!R30</f>
        <v>0</v>
      </c>
      <c r="F17" s="294">
        <f t="shared" si="0"/>
        <v>0</v>
      </c>
      <c r="G17" s="3"/>
      <c r="H17" s="3"/>
      <c r="I17" s="3"/>
      <c r="J17" s="3"/>
    </row>
    <row r="18" spans="1:10" ht="28.5" customHeight="1" x14ac:dyDescent="0.25">
      <c r="A18" s="292">
        <v>14</v>
      </c>
      <c r="B18" s="293" t="s">
        <v>208</v>
      </c>
      <c r="C18" s="294">
        <f>'Sectorwise VSEZ'!S3</f>
        <v>81.444999999999993</v>
      </c>
      <c r="D18" s="294">
        <v>0</v>
      </c>
      <c r="E18" s="295">
        <f>'Sectorwise Pvt. Sez'!S30</f>
        <v>26.23</v>
      </c>
      <c r="F18" s="294">
        <f t="shared" si="0"/>
        <v>107.675</v>
      </c>
      <c r="G18" s="3"/>
      <c r="H18" s="3"/>
      <c r="I18" s="3"/>
      <c r="J18" s="3"/>
    </row>
    <row r="19" spans="1:10" ht="33" customHeight="1" x14ac:dyDescent="0.25">
      <c r="A19" s="292">
        <v>15</v>
      </c>
      <c r="B19" s="293" t="s">
        <v>209</v>
      </c>
      <c r="C19" s="294">
        <f>'Sectorwise VSEZ'!T3</f>
        <v>0</v>
      </c>
      <c r="D19" s="294">
        <v>0</v>
      </c>
      <c r="E19" s="295">
        <f>'Sectorwise Pvt. Sez'!T30</f>
        <v>1713.1499999999999</v>
      </c>
      <c r="F19" s="294">
        <f t="shared" si="0"/>
        <v>1713.1499999999999</v>
      </c>
      <c r="G19" s="3"/>
      <c r="H19" s="3"/>
      <c r="I19" s="3"/>
      <c r="J19" s="3"/>
    </row>
    <row r="20" spans="1:10" ht="33" customHeight="1" x14ac:dyDescent="0.25">
      <c r="A20" s="292">
        <v>16</v>
      </c>
      <c r="B20" s="293" t="s">
        <v>210</v>
      </c>
      <c r="C20" s="294">
        <f>'Sectorwise VSEZ'!U3</f>
        <v>0</v>
      </c>
      <c r="D20" s="294">
        <v>0</v>
      </c>
      <c r="E20" s="295">
        <f>'Sectorwise Pvt. Sez'!U30</f>
        <v>0</v>
      </c>
      <c r="F20" s="294">
        <f t="shared" si="0"/>
        <v>0</v>
      </c>
      <c r="G20" s="3"/>
      <c r="H20" s="3"/>
      <c r="I20" s="3"/>
      <c r="J20" s="3"/>
    </row>
    <row r="21" spans="1:10" ht="28.5" customHeight="1" x14ac:dyDescent="0.25">
      <c r="A21" s="292">
        <v>17</v>
      </c>
      <c r="B21" s="293" t="s">
        <v>211</v>
      </c>
      <c r="C21" s="294">
        <f>'Sectorwise VSEZ'!V3</f>
        <v>10.157</v>
      </c>
      <c r="D21" s="294">
        <v>0</v>
      </c>
      <c r="E21" s="295">
        <f>'Sectorwise Pvt. Sez'!V30</f>
        <v>4724.57</v>
      </c>
      <c r="F21" s="294">
        <f t="shared" si="0"/>
        <v>4734.7269999999999</v>
      </c>
      <c r="G21" s="3"/>
      <c r="H21" s="3"/>
      <c r="I21" s="3"/>
      <c r="J21" s="3"/>
    </row>
    <row r="22" spans="1:10" ht="28.5" customHeight="1" x14ac:dyDescent="0.25">
      <c r="A22" s="93"/>
      <c r="B22" s="91" t="s">
        <v>8</v>
      </c>
      <c r="C22" s="89">
        <f>SUM(C5:C21)</f>
        <v>3503.114</v>
      </c>
      <c r="D22" s="89">
        <f>SUM(D5:D21)</f>
        <v>0</v>
      </c>
      <c r="E22" s="90">
        <f>SUM(E5:E21)</f>
        <v>23679.149000000001</v>
      </c>
      <c r="F22" s="89">
        <f>SUM(C22:E22)</f>
        <v>27182.263000000003</v>
      </c>
      <c r="G22" s="3"/>
      <c r="H22" s="3"/>
      <c r="I22" s="3"/>
      <c r="J22" s="3"/>
    </row>
  </sheetData>
  <mergeCells count="3">
    <mergeCell ref="E1:F1"/>
    <mergeCell ref="A2:F2"/>
    <mergeCell ref="A3:F3"/>
  </mergeCells>
  <pageMargins left="0.70866141732283472" right="0.70866141732283472" top="0.35433070866141736" bottom="0.31496062992125984" header="0.31496062992125984" footer="0.31496062992125984"/>
  <pageSetup paperSize="9" scale="70" orientation="landscape"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Pvt.Sez Exports </vt:lpstr>
      <vt:lpstr>Pvt.Sez Employment</vt:lpstr>
      <vt:lpstr>Pvt.Sez Investment</vt:lpstr>
      <vt:lpstr>Vsez Exports</vt:lpstr>
      <vt:lpstr>Vsez Employment</vt:lpstr>
      <vt:lpstr>Vsez Investment</vt:lpstr>
      <vt:lpstr>Sectorwise VSEZ</vt:lpstr>
      <vt:lpstr>Sectorwise Pvt. Sez</vt:lpstr>
      <vt:lpstr>ANEX V for private SEZ</vt:lpstr>
      <vt:lpstr>ANEX VI for private SEZ</vt:lpstr>
      <vt:lpstr>combined sectorwise export</vt:lpstr>
      <vt:lpstr>combined sectorwise InvEMP</vt:lpstr>
      <vt:lpstr>Sheet1</vt:lpstr>
      <vt:lpstr>Compatibility Report</vt:lpstr>
      <vt:lpstr>'ANEX VI for private SEZ'!Print_Area</vt:lpstr>
      <vt:lpstr>'Pvt.Sez Exports '!Print_Area</vt:lpstr>
      <vt:lpstr>'Pvt.Sez Investment'!Print_Area</vt:lpstr>
      <vt:lpstr>'Sectorwise Pvt. Sez'!Print_Area</vt:lpstr>
      <vt:lpstr>'Vsez Investment'!Print_Area</vt:lpstr>
    </vt:vector>
  </TitlesOfParts>
  <Company>vsez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Murthy</dc:creator>
  <cp:lastModifiedBy>hp</cp:lastModifiedBy>
  <cp:lastPrinted>2023-02-02T06:27:39Z</cp:lastPrinted>
  <dcterms:created xsi:type="dcterms:W3CDTF">2012-07-13T06:56:25Z</dcterms:created>
  <dcterms:modified xsi:type="dcterms:W3CDTF">2023-02-02T06:44:42Z</dcterms:modified>
</cp:coreProperties>
</file>